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D:\masters\usability testing and verification\"/>
    </mc:Choice>
  </mc:AlternateContent>
  <xr:revisionPtr revIDLastSave="0" documentId="13_ncr:1_{952606BB-0565-4FA8-BCDE-69708F39BEE4}" xr6:coauthVersionLast="45" xr6:coauthVersionMax="45" xr10:uidLastSave="{00000000-0000-0000-0000-000000000000}"/>
  <bookViews>
    <workbookView xWindow="3150" yWindow="2220" windowWidth="15375" windowHeight="8325" tabRatio="835" firstSheet="5" activeTab="30" xr2:uid="{00000000-000D-0000-FFFF-FFFF00000000}"/>
  </bookViews>
  <sheets>
    <sheet name="Admin" sheetId="1" r:id="rId1"/>
    <sheet name="Tasks" sheetId="46" r:id="rId2"/>
    <sheet name="Pilot1" sheetId="54" r:id="rId3"/>
    <sheet name="Sheet2" sheetId="73" r:id="rId4"/>
    <sheet name="Pilot2" sheetId="53" r:id="rId5"/>
    <sheet name="P1" sheetId="18" r:id="rId6"/>
    <sheet name="P2" sheetId="33" r:id="rId7"/>
    <sheet name="P3" sheetId="34" r:id="rId8"/>
    <sheet name="P4" sheetId="35" r:id="rId9"/>
    <sheet name="P5" sheetId="36" r:id="rId10"/>
    <sheet name="efficiency measure" sheetId="72" r:id="rId11"/>
    <sheet name="P6" sheetId="37" state="hidden" r:id="rId12"/>
    <sheet name="P7" sheetId="38" state="hidden" r:id="rId13"/>
    <sheet name="P8" sheetId="39" state="hidden" r:id="rId14"/>
    <sheet name="P9" sheetId="40" state="hidden" r:id="rId15"/>
    <sheet name="P10" sheetId="41" state="hidden" r:id="rId16"/>
    <sheet name="P11" sheetId="42" state="hidden" r:id="rId17"/>
    <sheet name="P12" sheetId="43" state="hidden" r:id="rId18"/>
    <sheet name="P13" sheetId="55" state="hidden" r:id="rId19"/>
    <sheet name="P14" sheetId="56" state="hidden" r:id="rId20"/>
    <sheet name="P15" sheetId="57" state="hidden" r:id="rId21"/>
    <sheet name="P16" sheetId="58" state="hidden" r:id="rId22"/>
    <sheet name="P17" sheetId="59" state="hidden" r:id="rId23"/>
    <sheet name="P18" sheetId="60" state="hidden" r:id="rId24"/>
    <sheet name="P19" sheetId="61" state="hidden" r:id="rId25"/>
    <sheet name="P20" sheetId="62" state="hidden" r:id="rId26"/>
    <sheet name="DataSum" sheetId="17" r:id="rId27"/>
    <sheet name="DataCharts" sheetId="71" r:id="rId28"/>
    <sheet name="Charts" sheetId="70" r:id="rId29"/>
    <sheet name="Observations" sheetId="45" r:id="rId30"/>
    <sheet name="binomial confidence intervals " sheetId="74" r:id="rId31"/>
    <sheet name="PrintForms" sheetId="65" r:id="rId32"/>
  </sheets>
  <definedNames>
    <definedName name="_xlnm._FilterDatabase" localSheetId="0" hidden="1">Admin!#REF!</definedName>
    <definedName name="_xlnm._FilterDatabase" localSheetId="2" hidden="1">Pilot1!$A$4:$F$59</definedName>
    <definedName name="Lookup_array" localSheetId="28">Charts!$H$5:$I$10</definedName>
    <definedName name="Lookup_array" localSheetId="27">DataCharts!$H$5:$I$27</definedName>
    <definedName name="Lookup_array">#REF!</definedName>
    <definedName name="_xlnm.Print_Area" localSheetId="29">Observations!$A$7:$B$1157</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 i="72" l="1"/>
  <c r="E8" i="72"/>
  <c r="F8" i="72"/>
  <c r="G8" i="72"/>
  <c r="H8" i="72"/>
  <c r="I8" i="72"/>
  <c r="C8" i="72"/>
  <c r="A1" i="1"/>
  <c r="F13" i="1"/>
  <c r="F14" i="1"/>
  <c r="F15" i="1"/>
  <c r="D18" i="1"/>
  <c r="P39" i="1"/>
  <c r="R39" i="1"/>
  <c r="T39" i="1"/>
  <c r="P40" i="1"/>
  <c r="R40" i="1"/>
  <c r="T40" i="1"/>
  <c r="P41" i="1"/>
  <c r="R41" i="1"/>
  <c r="T41" i="1"/>
  <c r="P42" i="1"/>
  <c r="R42" i="1"/>
  <c r="T42" i="1"/>
  <c r="P43" i="1"/>
  <c r="R43" i="1"/>
  <c r="T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T61" i="1"/>
  <c r="J61"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D8" i="54"/>
  <c r="A10" i="54"/>
  <c r="B10" i="54"/>
  <c r="H10" i="54"/>
  <c r="A11" i="54"/>
  <c r="B11" i="54"/>
  <c r="H11" i="54"/>
  <c r="A12" i="54"/>
  <c r="B12" i="54"/>
  <c r="H12" i="54"/>
  <c r="A13" i="54"/>
  <c r="B13" i="54"/>
  <c r="H13" i="54"/>
  <c r="A14" i="54"/>
  <c r="B14" i="54"/>
  <c r="H14" i="54"/>
  <c r="A15"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c r="H11" i="53"/>
  <c r="A12" i="53"/>
  <c r="B12" i="53"/>
  <c r="H12" i="53"/>
  <c r="A13" i="53"/>
  <c r="B13" i="53"/>
  <c r="H13" i="53"/>
  <c r="A14" i="53"/>
  <c r="B14" i="53"/>
  <c r="H14" i="53"/>
  <c r="A15" i="53"/>
  <c r="B15"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4" i="18"/>
  <c r="B5" i="18"/>
  <c r="B7" i="18"/>
  <c r="D8" i="18"/>
  <c r="A10" i="18"/>
  <c r="B10" i="18"/>
  <c r="H10" i="18"/>
  <c r="A11" i="18"/>
  <c r="B11" i="18"/>
  <c r="H11" i="18"/>
  <c r="A12" i="18"/>
  <c r="B12" i="18"/>
  <c r="H12" i="18"/>
  <c r="A13" i="18"/>
  <c r="B13" i="18"/>
  <c r="H13" i="18"/>
  <c r="A14" i="18"/>
  <c r="B14" i="18"/>
  <c r="H14" i="18"/>
  <c r="A15" i="18"/>
  <c r="B15" i="18"/>
  <c r="H15"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5" i="33"/>
  <c r="B6" i="33"/>
  <c r="B7" i="33"/>
  <c r="D8" i="33"/>
  <c r="A10" i="33"/>
  <c r="B10" i="33"/>
  <c r="H10" i="33"/>
  <c r="A11" i="33"/>
  <c r="B11" i="33"/>
  <c r="H11" i="33"/>
  <c r="A12" i="33"/>
  <c r="B12" i="33"/>
  <c r="H12" i="33"/>
  <c r="A13" i="33"/>
  <c r="B13" i="33"/>
  <c r="H13" i="33"/>
  <c r="A14" i="33"/>
  <c r="B14" i="33"/>
  <c r="H14" i="33"/>
  <c r="A15"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5" i="34"/>
  <c r="B6" i="34"/>
  <c r="B7" i="34"/>
  <c r="D8" i="34"/>
  <c r="A10" i="34"/>
  <c r="B10" i="34"/>
  <c r="H10" i="34"/>
  <c r="A11" i="34"/>
  <c r="B11" i="34"/>
  <c r="H11" i="34"/>
  <c r="A12" i="34"/>
  <c r="B12" i="34"/>
  <c r="H12" i="34"/>
  <c r="A13" i="34"/>
  <c r="B13" i="34"/>
  <c r="H13" i="34"/>
  <c r="A14" i="34"/>
  <c r="B14" i="34"/>
  <c r="H14" i="34"/>
  <c r="A15"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5" i="35"/>
  <c r="B6" i="35"/>
  <c r="B7" i="35"/>
  <c r="D8" i="35"/>
  <c r="A10" i="35"/>
  <c r="B10" i="35"/>
  <c r="H10" i="35"/>
  <c r="A11" i="35"/>
  <c r="B11" i="35"/>
  <c r="H11" i="35"/>
  <c r="A12" i="35"/>
  <c r="B12" i="35"/>
  <c r="H12" i="35"/>
  <c r="A13" i="35"/>
  <c r="B13" i="35"/>
  <c r="H13" i="35"/>
  <c r="A14" i="35"/>
  <c r="B14" i="35"/>
  <c r="H14" i="35"/>
  <c r="A15"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B11" i="36"/>
  <c r="H11" i="36"/>
  <c r="A12" i="36"/>
  <c r="B12" i="36"/>
  <c r="H12" i="36"/>
  <c r="A13" i="36"/>
  <c r="B13" i="36"/>
  <c r="H13" i="36"/>
  <c r="A14" i="36"/>
  <c r="B14" i="36"/>
  <c r="H14" i="36"/>
  <c r="A15"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BM10" i="17"/>
  <c r="I10" i="17"/>
  <c r="BL116" i="17"/>
  <c r="BL10" i="17"/>
  <c r="H10" i="17"/>
  <c r="BK116" i="17"/>
  <c r="BK10" i="17"/>
  <c r="G10" i="17"/>
  <c r="BJ116" i="17"/>
  <c r="BJ10" i="17"/>
  <c r="F10" i="17"/>
  <c r="BI116" i="17"/>
  <c r="BI10" i="17"/>
  <c r="E10" i="17"/>
  <c r="BH116" i="17"/>
  <c r="BH10" i="17"/>
  <c r="D10" i="17"/>
  <c r="BG116" i="17"/>
  <c r="C10" i="17"/>
  <c r="BF116" i="17"/>
  <c r="B10" i="17"/>
  <c r="Y10" i="17"/>
  <c r="AF10" i="17"/>
  <c r="Z9" i="17"/>
  <c r="Z10" i="17"/>
  <c r="AG10" i="17"/>
  <c r="AA9" i="17"/>
  <c r="AA10" i="17"/>
  <c r="AH10" i="17"/>
  <c r="AI10" i="17"/>
  <c r="AJ10" i="17"/>
  <c r="AK10" i="17"/>
  <c r="AL10" i="17"/>
  <c r="AB9" i="17"/>
  <c r="AB10" i="17"/>
  <c r="AC9" i="17"/>
  <c r="AC10" i="17"/>
  <c r="AD9" i="17"/>
  <c r="AD10" i="17"/>
  <c r="AE9" i="17"/>
  <c r="AE10" i="17"/>
  <c r="AT10" i="17"/>
  <c r="W11" i="17"/>
  <c r="V11" i="17"/>
  <c r="U11" i="17"/>
  <c r="T11" i="17"/>
  <c r="S11" i="17"/>
  <c r="R11" i="17"/>
  <c r="Q11" i="17"/>
  <c r="P11" i="17"/>
  <c r="O11" i="17"/>
  <c r="N11" i="17"/>
  <c r="M11" i="17"/>
  <c r="L11" i="17"/>
  <c r="K11" i="17"/>
  <c r="J11" i="17"/>
  <c r="BM11" i="17"/>
  <c r="I11" i="17"/>
  <c r="BL11" i="17"/>
  <c r="H11" i="17"/>
  <c r="BK11" i="17"/>
  <c r="G11" i="17"/>
  <c r="BJ11" i="17"/>
  <c r="F11" i="17"/>
  <c r="BI11" i="17"/>
  <c r="E11" i="17"/>
  <c r="BH11" i="17"/>
  <c r="D11" i="17"/>
  <c r="C11" i="17"/>
  <c r="B11" i="17"/>
  <c r="Y11" i="17"/>
  <c r="AF11" i="17"/>
  <c r="Z11" i="17"/>
  <c r="AG11" i="17"/>
  <c r="AA11" i="17"/>
  <c r="AH11" i="17"/>
  <c r="AI11" i="17"/>
  <c r="AJ11" i="17"/>
  <c r="AK11" i="17"/>
  <c r="AL11" i="17"/>
  <c r="AB11" i="17"/>
  <c r="AC11" i="17"/>
  <c r="AD11" i="17"/>
  <c r="AE11" i="17"/>
  <c r="AT11" i="17"/>
  <c r="W12" i="17"/>
  <c r="V12" i="17"/>
  <c r="U12" i="17"/>
  <c r="T12" i="17"/>
  <c r="S12" i="17"/>
  <c r="R12" i="17"/>
  <c r="Q12" i="17"/>
  <c r="P12" i="17"/>
  <c r="O12" i="17"/>
  <c r="N12" i="17"/>
  <c r="M12" i="17"/>
  <c r="L12" i="17"/>
  <c r="K12" i="17"/>
  <c r="J12" i="17"/>
  <c r="BM12" i="17"/>
  <c r="I12" i="17"/>
  <c r="BL12" i="17"/>
  <c r="H12" i="17"/>
  <c r="BK12" i="17"/>
  <c r="G12" i="17"/>
  <c r="BJ12" i="17"/>
  <c r="F12" i="17"/>
  <c r="BI12" i="17"/>
  <c r="E12" i="17"/>
  <c r="BH12" i="17"/>
  <c r="D12" i="17"/>
  <c r="C12" i="17"/>
  <c r="B12" i="17"/>
  <c r="Y12" i="17"/>
  <c r="AF12" i="17"/>
  <c r="Z12" i="17"/>
  <c r="AG12" i="17"/>
  <c r="AA12" i="17"/>
  <c r="AH12" i="17"/>
  <c r="AI12" i="17"/>
  <c r="AJ12" i="17"/>
  <c r="AK12" i="17"/>
  <c r="AL12" i="17"/>
  <c r="AB12" i="17"/>
  <c r="AC12" i="17"/>
  <c r="AD12" i="17"/>
  <c r="AE12" i="17"/>
  <c r="AT12" i="17"/>
  <c r="W13" i="17"/>
  <c r="V13" i="17"/>
  <c r="U13" i="17"/>
  <c r="T13" i="17"/>
  <c r="S13" i="17"/>
  <c r="R13" i="17"/>
  <c r="Q13" i="17"/>
  <c r="P13" i="17"/>
  <c r="O13" i="17"/>
  <c r="N13" i="17"/>
  <c r="M13" i="17"/>
  <c r="L13" i="17"/>
  <c r="K13" i="17"/>
  <c r="J13" i="17"/>
  <c r="BM13" i="17"/>
  <c r="I13" i="17"/>
  <c r="BL13" i="17"/>
  <c r="H13" i="17"/>
  <c r="BK13" i="17"/>
  <c r="G13" i="17"/>
  <c r="BJ13" i="17"/>
  <c r="F13" i="17"/>
  <c r="BI13" i="17"/>
  <c r="E13" i="17"/>
  <c r="BH13" i="17"/>
  <c r="D13" i="17"/>
  <c r="C13" i="17"/>
  <c r="B13" i="17"/>
  <c r="Y13" i="17"/>
  <c r="AF13" i="17"/>
  <c r="Z13" i="17"/>
  <c r="AG13" i="17"/>
  <c r="AA13" i="17"/>
  <c r="AH13" i="17"/>
  <c r="AI13" i="17"/>
  <c r="AJ13" i="17"/>
  <c r="AK13" i="17"/>
  <c r="AL13" i="17"/>
  <c r="AB13" i="17"/>
  <c r="AC13" i="17"/>
  <c r="AD13" i="17"/>
  <c r="AE13" i="17"/>
  <c r="AT13" i="17"/>
  <c r="W14" i="17"/>
  <c r="V14" i="17"/>
  <c r="U14" i="17"/>
  <c r="T14" i="17"/>
  <c r="S14" i="17"/>
  <c r="R14" i="17"/>
  <c r="Q14" i="17"/>
  <c r="P14" i="17"/>
  <c r="O14" i="17"/>
  <c r="N14" i="17"/>
  <c r="M14" i="17"/>
  <c r="L14" i="17"/>
  <c r="K14" i="17"/>
  <c r="J14" i="17"/>
  <c r="BM14" i="17"/>
  <c r="I14" i="17"/>
  <c r="BL14" i="17"/>
  <c r="H14" i="17"/>
  <c r="BK14" i="17"/>
  <c r="G14" i="17"/>
  <c r="BJ14" i="17"/>
  <c r="F14" i="17"/>
  <c r="BI14" i="17"/>
  <c r="E14" i="17"/>
  <c r="BH14" i="17"/>
  <c r="D14" i="17"/>
  <c r="C14" i="17"/>
  <c r="B14" i="17"/>
  <c r="Y14" i="17"/>
  <c r="AF14" i="17"/>
  <c r="Z14" i="17"/>
  <c r="AG14" i="17"/>
  <c r="AA14" i="17"/>
  <c r="AH14" i="17"/>
  <c r="AI14" i="17"/>
  <c r="AJ14" i="17"/>
  <c r="AK14" i="17"/>
  <c r="AL14" i="17"/>
  <c r="AB14" i="17"/>
  <c r="AC14" i="17"/>
  <c r="AD14" i="17"/>
  <c r="AE14" i="17"/>
  <c r="AT14" i="17"/>
  <c r="W15" i="17"/>
  <c r="V15" i="17"/>
  <c r="U15" i="17"/>
  <c r="T15" i="17"/>
  <c r="S15" i="17"/>
  <c r="R15" i="17"/>
  <c r="Q15" i="17"/>
  <c r="P15" i="17"/>
  <c r="O15" i="17"/>
  <c r="N15" i="17"/>
  <c r="M15" i="17"/>
  <c r="L15" i="17"/>
  <c r="K15" i="17"/>
  <c r="J15" i="17"/>
  <c r="BM15" i="17"/>
  <c r="I15" i="17"/>
  <c r="BL15" i="17"/>
  <c r="H15" i="17"/>
  <c r="BK15" i="17"/>
  <c r="G15" i="17"/>
  <c r="BJ15" i="17"/>
  <c r="F15" i="17"/>
  <c r="BI15" i="17"/>
  <c r="E15" i="17"/>
  <c r="BH15" i="17"/>
  <c r="D15" i="17"/>
  <c r="C15" i="17"/>
  <c r="B15" i="17"/>
  <c r="Y15" i="17"/>
  <c r="AF15" i="17"/>
  <c r="Z15" i="17"/>
  <c r="AG15" i="17"/>
  <c r="AA15" i="17"/>
  <c r="AH15" i="17"/>
  <c r="AI15" i="17"/>
  <c r="AJ15" i="17"/>
  <c r="AK15" i="17"/>
  <c r="AL15" i="17"/>
  <c r="AB15" i="17"/>
  <c r="AC15" i="17"/>
  <c r="AD15" i="17"/>
  <c r="AE15" i="17"/>
  <c r="AT15" i="17"/>
  <c r="W16" i="17"/>
  <c r="V16" i="17"/>
  <c r="U16" i="17"/>
  <c r="T16" i="17"/>
  <c r="S16" i="17"/>
  <c r="R16" i="17"/>
  <c r="Q16" i="17"/>
  <c r="P16" i="17"/>
  <c r="O16" i="17"/>
  <c r="N16" i="17"/>
  <c r="M16" i="17"/>
  <c r="L16" i="17"/>
  <c r="K16" i="17"/>
  <c r="J16" i="17"/>
  <c r="BM16" i="17"/>
  <c r="I16" i="17"/>
  <c r="BL16" i="17"/>
  <c r="H16" i="17"/>
  <c r="BK16" i="17"/>
  <c r="G16" i="17"/>
  <c r="BJ16" i="17"/>
  <c r="F16" i="17"/>
  <c r="BI16" i="17"/>
  <c r="E16" i="17"/>
  <c r="BH16" i="17"/>
  <c r="D16" i="17"/>
  <c r="C16" i="17"/>
  <c r="B16" i="17"/>
  <c r="Y16" i="17"/>
  <c r="AF16" i="17"/>
  <c r="Z16" i="17"/>
  <c r="AG16" i="17"/>
  <c r="AA16" i="17"/>
  <c r="AH16" i="17"/>
  <c r="AI16" i="17"/>
  <c r="AJ16" i="17"/>
  <c r="AK16" i="17"/>
  <c r="AL16" i="17"/>
  <c r="AB16" i="17"/>
  <c r="AC16" i="17"/>
  <c r="AD16" i="17"/>
  <c r="AE16" i="17"/>
  <c r="AT16" i="17"/>
  <c r="W17" i="17"/>
  <c r="V17" i="17"/>
  <c r="U17" i="17"/>
  <c r="T17" i="17"/>
  <c r="S17" i="17"/>
  <c r="R17" i="17"/>
  <c r="Q17" i="17"/>
  <c r="P17" i="17"/>
  <c r="O17" i="17"/>
  <c r="N17" i="17"/>
  <c r="M17" i="17"/>
  <c r="L17" i="17"/>
  <c r="K17" i="17"/>
  <c r="J17" i="17"/>
  <c r="BM17" i="17"/>
  <c r="I17" i="17"/>
  <c r="BL17" i="17"/>
  <c r="H17" i="17"/>
  <c r="BK17" i="17"/>
  <c r="G17" i="17"/>
  <c r="BJ17" i="17"/>
  <c r="F17" i="17"/>
  <c r="BI17" i="17"/>
  <c r="E17" i="17"/>
  <c r="BH17" i="17"/>
  <c r="D17" i="17"/>
  <c r="C17" i="17"/>
  <c r="B17" i="17"/>
  <c r="Y17" i="17"/>
  <c r="AF17" i="17"/>
  <c r="Z17" i="17"/>
  <c r="AG17" i="17"/>
  <c r="AA17" i="17"/>
  <c r="AH17" i="17"/>
  <c r="AI17" i="17"/>
  <c r="AJ17" i="17"/>
  <c r="AK17" i="17"/>
  <c r="AL17" i="17"/>
  <c r="AT17" i="17"/>
  <c r="W18" i="17"/>
  <c r="V18" i="17"/>
  <c r="U18" i="17"/>
  <c r="T18" i="17"/>
  <c r="S18" i="17"/>
  <c r="R18" i="17"/>
  <c r="Q18" i="17"/>
  <c r="P18" i="17"/>
  <c r="O18" i="17"/>
  <c r="N18" i="17"/>
  <c r="M18" i="17"/>
  <c r="L18" i="17"/>
  <c r="K18" i="17"/>
  <c r="J18" i="17"/>
  <c r="BM18" i="17"/>
  <c r="I18" i="17"/>
  <c r="BL18" i="17"/>
  <c r="H18" i="17"/>
  <c r="BK18" i="17"/>
  <c r="G18" i="17"/>
  <c r="BJ18" i="17"/>
  <c r="F18" i="17"/>
  <c r="BI18" i="17"/>
  <c r="E18" i="17"/>
  <c r="BH18" i="17"/>
  <c r="D18" i="17"/>
  <c r="C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BM19" i="17"/>
  <c r="I19" i="17"/>
  <c r="BL19" i="17"/>
  <c r="H19" i="17"/>
  <c r="BK19" i="17"/>
  <c r="G19" i="17"/>
  <c r="BJ19" i="17"/>
  <c r="F19" i="17"/>
  <c r="BI19" i="17"/>
  <c r="E19" i="17"/>
  <c r="BH19" i="17"/>
  <c r="D19" i="17"/>
  <c r="C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BM20" i="17"/>
  <c r="I20" i="17"/>
  <c r="BL20" i="17"/>
  <c r="H20" i="17"/>
  <c r="BK20" i="17"/>
  <c r="G20" i="17"/>
  <c r="BJ20" i="17"/>
  <c r="F20" i="17"/>
  <c r="BI20" i="17"/>
  <c r="E20" i="17"/>
  <c r="BH20" i="17"/>
  <c r="D20" i="17"/>
  <c r="C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BM21" i="17"/>
  <c r="I21" i="17"/>
  <c r="BL21" i="17"/>
  <c r="H21" i="17"/>
  <c r="BK21" i="17"/>
  <c r="G21" i="17"/>
  <c r="BJ21" i="17"/>
  <c r="F21" i="17"/>
  <c r="BI21" i="17"/>
  <c r="E21" i="17"/>
  <c r="BH21" i="17"/>
  <c r="D21" i="17"/>
  <c r="C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BM22" i="17"/>
  <c r="I22" i="17"/>
  <c r="BL22" i="17"/>
  <c r="H22" i="17"/>
  <c r="BK22" i="17"/>
  <c r="G22" i="17"/>
  <c r="BJ22" i="17"/>
  <c r="F22" i="17"/>
  <c r="BI22" i="17"/>
  <c r="E22" i="17"/>
  <c r="BH22" i="17"/>
  <c r="D22" i="17"/>
  <c r="C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BM23" i="17"/>
  <c r="I23" i="17"/>
  <c r="BL23" i="17"/>
  <c r="H23" i="17"/>
  <c r="BK23" i="17"/>
  <c r="G23" i="17"/>
  <c r="BJ23" i="17"/>
  <c r="F23" i="17"/>
  <c r="BI23" i="17"/>
  <c r="E23" i="17"/>
  <c r="BH23" i="17"/>
  <c r="D23" i="17"/>
  <c r="C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BM24" i="17"/>
  <c r="I24" i="17"/>
  <c r="BL24" i="17"/>
  <c r="H24" i="17"/>
  <c r="BK24" i="17"/>
  <c r="G24" i="17"/>
  <c r="BJ24" i="17"/>
  <c r="F24" i="17"/>
  <c r="BI24" i="17"/>
  <c r="E24" i="17"/>
  <c r="BH24" i="17"/>
  <c r="D24" i="17"/>
  <c r="C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BM25" i="17"/>
  <c r="I25" i="17"/>
  <c r="BL25" i="17"/>
  <c r="H25" i="17"/>
  <c r="BK25" i="17"/>
  <c r="G25" i="17"/>
  <c r="BJ25" i="17"/>
  <c r="F25" i="17"/>
  <c r="BI25" i="17"/>
  <c r="E25" i="17"/>
  <c r="BH25" i="17"/>
  <c r="D25" i="17"/>
  <c r="C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BM26" i="17"/>
  <c r="I26" i="17"/>
  <c r="BL26" i="17"/>
  <c r="H26" i="17"/>
  <c r="BK26" i="17"/>
  <c r="G26" i="17"/>
  <c r="BJ26" i="17"/>
  <c r="F26" i="17"/>
  <c r="BI26" i="17"/>
  <c r="E26" i="17"/>
  <c r="BH26" i="17"/>
  <c r="D26" i="17"/>
  <c r="C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BM27" i="17"/>
  <c r="I27" i="17"/>
  <c r="BL27" i="17"/>
  <c r="H27" i="17"/>
  <c r="BK27" i="17"/>
  <c r="G27" i="17"/>
  <c r="BJ27" i="17"/>
  <c r="F27" i="17"/>
  <c r="BI27" i="17"/>
  <c r="E27" i="17"/>
  <c r="BH27" i="17"/>
  <c r="D27" i="17"/>
  <c r="C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BM28" i="17"/>
  <c r="I28" i="17"/>
  <c r="BL28" i="17"/>
  <c r="H28" i="17"/>
  <c r="BK28" i="17"/>
  <c r="G28" i="17"/>
  <c r="BJ28" i="17"/>
  <c r="F28" i="17"/>
  <c r="BI28" i="17"/>
  <c r="E28" i="17"/>
  <c r="BH28" i="17"/>
  <c r="D28" i="17"/>
  <c r="C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BM29" i="17"/>
  <c r="I29" i="17"/>
  <c r="BL29" i="17"/>
  <c r="H29" i="17"/>
  <c r="BK29" i="17"/>
  <c r="G29" i="17"/>
  <c r="BJ29" i="17"/>
  <c r="F29" i="17"/>
  <c r="BI29" i="17"/>
  <c r="E29" i="17"/>
  <c r="BH29" i="17"/>
  <c r="D29" i="17"/>
  <c r="C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BM30" i="17"/>
  <c r="I30" i="17"/>
  <c r="BL30" i="17"/>
  <c r="H30" i="17"/>
  <c r="BK30" i="17"/>
  <c r="G30" i="17"/>
  <c r="BJ30" i="17"/>
  <c r="F30" i="17"/>
  <c r="BI30" i="17"/>
  <c r="E30" i="17"/>
  <c r="BH30" i="17"/>
  <c r="D30" i="17"/>
  <c r="C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BM31" i="17"/>
  <c r="I31" i="17"/>
  <c r="BL31" i="17"/>
  <c r="H31" i="17"/>
  <c r="BK31" i="17"/>
  <c r="G31" i="17"/>
  <c r="BJ31" i="17"/>
  <c r="F31" i="17"/>
  <c r="BI31" i="17"/>
  <c r="E31" i="17"/>
  <c r="BH31" i="17"/>
  <c r="D31" i="17"/>
  <c r="C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BM32" i="17"/>
  <c r="I32" i="17"/>
  <c r="BL32" i="17"/>
  <c r="H32" i="17"/>
  <c r="BK32" i="17"/>
  <c r="G32" i="17"/>
  <c r="BJ32" i="17"/>
  <c r="F32" i="17"/>
  <c r="BI32" i="17"/>
  <c r="E32" i="17"/>
  <c r="BH32" i="17"/>
  <c r="D32" i="17"/>
  <c r="C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BM33" i="17"/>
  <c r="I33" i="17"/>
  <c r="BL33" i="17"/>
  <c r="H33" i="17"/>
  <c r="BK33" i="17"/>
  <c r="G33" i="17"/>
  <c r="BJ33" i="17"/>
  <c r="F33" i="17"/>
  <c r="BI33" i="17"/>
  <c r="E33" i="17"/>
  <c r="BH33" i="17"/>
  <c r="D33" i="17"/>
  <c r="C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BM34" i="17"/>
  <c r="I34" i="17"/>
  <c r="BL34" i="17"/>
  <c r="H34" i="17"/>
  <c r="BK34" i="17"/>
  <c r="G34" i="17"/>
  <c r="BJ34" i="17"/>
  <c r="F34" i="17"/>
  <c r="BI34" i="17"/>
  <c r="E34" i="17"/>
  <c r="BH34" i="17"/>
  <c r="D34" i="17"/>
  <c r="C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BM35" i="17"/>
  <c r="I35" i="17"/>
  <c r="BL35" i="17"/>
  <c r="H35" i="17"/>
  <c r="BK35" i="17"/>
  <c r="G35" i="17"/>
  <c r="BJ35" i="17"/>
  <c r="F35" i="17"/>
  <c r="BI35" i="17"/>
  <c r="E35" i="17"/>
  <c r="BH35" i="17"/>
  <c r="D35" i="17"/>
  <c r="C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BM36" i="17"/>
  <c r="I36" i="17"/>
  <c r="BL36" i="17"/>
  <c r="H36" i="17"/>
  <c r="BK36" i="17"/>
  <c r="G36" i="17"/>
  <c r="BJ36" i="17"/>
  <c r="F36" i="17"/>
  <c r="BI36" i="17"/>
  <c r="E36" i="17"/>
  <c r="BH36" i="17"/>
  <c r="D36" i="17"/>
  <c r="C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BM37" i="17"/>
  <c r="I37" i="17"/>
  <c r="BL37" i="17"/>
  <c r="H37" i="17"/>
  <c r="BK37" i="17"/>
  <c r="G37" i="17"/>
  <c r="BJ37" i="17"/>
  <c r="F37" i="17"/>
  <c r="BI37" i="17"/>
  <c r="E37" i="17"/>
  <c r="BH37" i="17"/>
  <c r="D37" i="17"/>
  <c r="C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BM38" i="17"/>
  <c r="I38" i="17"/>
  <c r="BL38" i="17"/>
  <c r="H38" i="17"/>
  <c r="BK38" i="17"/>
  <c r="G38" i="17"/>
  <c r="BJ38" i="17"/>
  <c r="F38" i="17"/>
  <c r="BI38" i="17"/>
  <c r="E38" i="17"/>
  <c r="BH38" i="17"/>
  <c r="D38" i="17"/>
  <c r="C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BM39" i="17"/>
  <c r="I39" i="17"/>
  <c r="BL39" i="17"/>
  <c r="H39" i="17"/>
  <c r="BK39" i="17"/>
  <c r="G39" i="17"/>
  <c r="BJ39" i="17"/>
  <c r="F39" i="17"/>
  <c r="BI39" i="17"/>
  <c r="E39" i="17"/>
  <c r="BH39" i="17"/>
  <c r="D39" i="17"/>
  <c r="C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BM40" i="17"/>
  <c r="I40" i="17"/>
  <c r="BL40" i="17"/>
  <c r="H40" i="17"/>
  <c r="BK40" i="17"/>
  <c r="G40" i="17"/>
  <c r="BJ40" i="17"/>
  <c r="F40" i="17"/>
  <c r="BI40" i="17"/>
  <c r="E40" i="17"/>
  <c r="BH40" i="17"/>
  <c r="D40" i="17"/>
  <c r="C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BM41" i="17"/>
  <c r="I41" i="17"/>
  <c r="BL41" i="17"/>
  <c r="H41" i="17"/>
  <c r="BK41" i="17"/>
  <c r="G41" i="17"/>
  <c r="BJ41" i="17"/>
  <c r="F41" i="17"/>
  <c r="BI41" i="17"/>
  <c r="E41" i="17"/>
  <c r="BH41" i="17"/>
  <c r="D41" i="17"/>
  <c r="C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BM42" i="17"/>
  <c r="I42" i="17"/>
  <c r="BL42" i="17"/>
  <c r="H42" i="17"/>
  <c r="BK42" i="17"/>
  <c r="G42" i="17"/>
  <c r="BJ42" i="17"/>
  <c r="F42" i="17"/>
  <c r="BI42" i="17"/>
  <c r="E42" i="17"/>
  <c r="BH42" i="17"/>
  <c r="D42" i="17"/>
  <c r="C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BM43" i="17"/>
  <c r="I43" i="17"/>
  <c r="BL43" i="17"/>
  <c r="H43" i="17"/>
  <c r="BK43" i="17"/>
  <c r="G43" i="17"/>
  <c r="BJ43" i="17"/>
  <c r="F43" i="17"/>
  <c r="BI43" i="17"/>
  <c r="E43" i="17"/>
  <c r="BH43" i="17"/>
  <c r="D43" i="17"/>
  <c r="C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BM44" i="17"/>
  <c r="I44" i="17"/>
  <c r="BL44" i="17"/>
  <c r="H44" i="17"/>
  <c r="BK44" i="17"/>
  <c r="G44" i="17"/>
  <c r="BJ44" i="17"/>
  <c r="F44" i="17"/>
  <c r="BI44" i="17"/>
  <c r="E44" i="17"/>
  <c r="BH44" i="17"/>
  <c r="D44" i="17"/>
  <c r="C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BM45" i="17"/>
  <c r="I45" i="17"/>
  <c r="BL45" i="17"/>
  <c r="H45" i="17"/>
  <c r="BK45" i="17"/>
  <c r="G45" i="17"/>
  <c r="BJ45" i="17"/>
  <c r="F45" i="17"/>
  <c r="BI45" i="17"/>
  <c r="E45" i="17"/>
  <c r="BH45" i="17"/>
  <c r="D45" i="17"/>
  <c r="C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BM46" i="17"/>
  <c r="I46" i="17"/>
  <c r="BL46" i="17"/>
  <c r="H46" i="17"/>
  <c r="BK46" i="17"/>
  <c r="G46" i="17"/>
  <c r="BJ46" i="17"/>
  <c r="F46" i="17"/>
  <c r="BI46" i="17"/>
  <c r="E46" i="17"/>
  <c r="BH46" i="17"/>
  <c r="D46" i="17"/>
  <c r="C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BM47" i="17"/>
  <c r="I47" i="17"/>
  <c r="BL47" i="17"/>
  <c r="H47" i="17"/>
  <c r="BK47" i="17"/>
  <c r="G47" i="17"/>
  <c r="BJ47" i="17"/>
  <c r="F47" i="17"/>
  <c r="BI47" i="17"/>
  <c r="E47" i="17"/>
  <c r="BH47" i="17"/>
  <c r="D47" i="17"/>
  <c r="C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BM48" i="17"/>
  <c r="I48" i="17"/>
  <c r="BL48" i="17"/>
  <c r="H48" i="17"/>
  <c r="BK48" i="17"/>
  <c r="G48" i="17"/>
  <c r="BJ48" i="17"/>
  <c r="F48" i="17"/>
  <c r="BI48" i="17"/>
  <c r="E48" i="17"/>
  <c r="BH48" i="17"/>
  <c r="D48" i="17"/>
  <c r="C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BM49" i="17"/>
  <c r="I49" i="17"/>
  <c r="BL49" i="17"/>
  <c r="H49" i="17"/>
  <c r="BK49" i="17"/>
  <c r="G49" i="17"/>
  <c r="BJ49" i="17"/>
  <c r="F49" i="17"/>
  <c r="BI49" i="17"/>
  <c r="E49" i="17"/>
  <c r="BH49" i="17"/>
  <c r="D49" i="17"/>
  <c r="C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BM50" i="17"/>
  <c r="I50" i="17"/>
  <c r="BL50" i="17"/>
  <c r="H50" i="17"/>
  <c r="BK50" i="17"/>
  <c r="G50" i="17"/>
  <c r="BJ50" i="17"/>
  <c r="F50" i="17"/>
  <c r="BI50" i="17"/>
  <c r="E50" i="17"/>
  <c r="BH50" i="17"/>
  <c r="D50" i="17"/>
  <c r="C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BM51" i="17"/>
  <c r="I51" i="17"/>
  <c r="BL51" i="17"/>
  <c r="H51" i="17"/>
  <c r="BK51" i="17"/>
  <c r="G51" i="17"/>
  <c r="BJ51" i="17"/>
  <c r="F51" i="17"/>
  <c r="BI51" i="17"/>
  <c r="E51" i="17"/>
  <c r="BH51" i="17"/>
  <c r="D51" i="17"/>
  <c r="C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BM52" i="17"/>
  <c r="I52" i="17"/>
  <c r="BL52" i="17"/>
  <c r="H52" i="17"/>
  <c r="BK52" i="17"/>
  <c r="G52" i="17"/>
  <c r="BJ52" i="17"/>
  <c r="F52" i="17"/>
  <c r="BI52" i="17"/>
  <c r="E52" i="17"/>
  <c r="BH52" i="17"/>
  <c r="D52" i="17"/>
  <c r="C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BM53" i="17"/>
  <c r="I53" i="17"/>
  <c r="BL53" i="17"/>
  <c r="H53" i="17"/>
  <c r="BK53" i="17"/>
  <c r="G53" i="17"/>
  <c r="BJ53" i="17"/>
  <c r="F53" i="17"/>
  <c r="BI53" i="17"/>
  <c r="E53" i="17"/>
  <c r="BH53" i="17"/>
  <c r="D53" i="17"/>
  <c r="C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BM54" i="17"/>
  <c r="I54" i="17"/>
  <c r="BL54" i="17"/>
  <c r="H54" i="17"/>
  <c r="BK54" i="17"/>
  <c r="G54" i="17"/>
  <c r="BJ54" i="17"/>
  <c r="F54" i="17"/>
  <c r="BI54" i="17"/>
  <c r="E54" i="17"/>
  <c r="BH54" i="17"/>
  <c r="D54" i="17"/>
  <c r="C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BM55" i="17"/>
  <c r="I55" i="17"/>
  <c r="BL55" i="17"/>
  <c r="H55" i="17"/>
  <c r="BK55" i="17"/>
  <c r="G55" i="17"/>
  <c r="BJ55" i="17"/>
  <c r="F55" i="17"/>
  <c r="BI55" i="17"/>
  <c r="E55" i="17"/>
  <c r="BH55" i="17"/>
  <c r="D55" i="17"/>
  <c r="C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BM56" i="17"/>
  <c r="I56" i="17"/>
  <c r="BL56" i="17"/>
  <c r="H56" i="17"/>
  <c r="BK56" i="17"/>
  <c r="G56" i="17"/>
  <c r="BJ56" i="17"/>
  <c r="F56" i="17"/>
  <c r="BI56" i="17"/>
  <c r="E56" i="17"/>
  <c r="BH56" i="17"/>
  <c r="D56" i="17"/>
  <c r="C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BM57" i="17"/>
  <c r="I57" i="17"/>
  <c r="BL57" i="17"/>
  <c r="H57" i="17"/>
  <c r="BK57" i="17"/>
  <c r="G57" i="17"/>
  <c r="BJ57" i="17"/>
  <c r="F57" i="17"/>
  <c r="BI57" i="17"/>
  <c r="E57" i="17"/>
  <c r="BH57" i="17"/>
  <c r="D57" i="17"/>
  <c r="C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BM58" i="17"/>
  <c r="I58" i="17"/>
  <c r="BL58" i="17"/>
  <c r="H58" i="17"/>
  <c r="BK58" i="17"/>
  <c r="G58" i="17"/>
  <c r="BJ58" i="17"/>
  <c r="F58" i="17"/>
  <c r="BI58" i="17"/>
  <c r="E58" i="17"/>
  <c r="BH58" i="17"/>
  <c r="D58" i="17"/>
  <c r="C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BM59" i="17"/>
  <c r="I59" i="17"/>
  <c r="BL59" i="17"/>
  <c r="H59" i="17"/>
  <c r="BK59" i="17"/>
  <c r="G59" i="17"/>
  <c r="BJ59" i="17"/>
  <c r="F59" i="17"/>
  <c r="BI59" i="17"/>
  <c r="E59" i="17"/>
  <c r="BH59" i="17"/>
  <c r="D59" i="17"/>
  <c r="C59" i="17"/>
  <c r="B59" i="17"/>
  <c r="Y59" i="17"/>
  <c r="AF59" i="17"/>
  <c r="Z59" i="17"/>
  <c r="AG59" i="17"/>
  <c r="AA59" i="17"/>
  <c r="AH59" i="17"/>
  <c r="AI59" i="17"/>
  <c r="AJ59" i="17"/>
  <c r="AK59" i="17"/>
  <c r="AL59" i="17"/>
  <c r="AT59" i="17"/>
  <c r="AT8" i="17"/>
  <c r="AM10" i="17"/>
  <c r="AN10" i="17"/>
  <c r="AO10" i="17"/>
  <c r="AP10" i="17"/>
  <c r="AQ10" i="17"/>
  <c r="AR10" i="17"/>
  <c r="AS10" i="17"/>
  <c r="AU10" i="17"/>
  <c r="AV10" i="17"/>
  <c r="AW10" i="17"/>
  <c r="AX10" i="17"/>
  <c r="AY10" i="17"/>
  <c r="AZ10" i="17"/>
  <c r="BA10" i="17"/>
  <c r="BF10" i="17"/>
  <c r="BG10" i="17"/>
  <c r="BN10" i="17"/>
  <c r="BO10" i="17"/>
  <c r="BP10" i="17"/>
  <c r="BQ10" i="17"/>
  <c r="BR10" i="17"/>
  <c r="BS10" i="17"/>
  <c r="BT10" i="17"/>
  <c r="BU10" i="17"/>
  <c r="BV10" i="17"/>
  <c r="BW10" i="17"/>
  <c r="BX10" i="17"/>
  <c r="BY10" i="17"/>
  <c r="BZ10" i="17"/>
  <c r="CA10" i="17"/>
  <c r="AM11" i="17"/>
  <c r="AN11" i="17"/>
  <c r="AO11" i="17"/>
  <c r="AP11" i="17"/>
  <c r="AQ11" i="17"/>
  <c r="AR11" i="17"/>
  <c r="AS11" i="17"/>
  <c r="AU11" i="17"/>
  <c r="AV11" i="17"/>
  <c r="AW11" i="17"/>
  <c r="AX11" i="17"/>
  <c r="AY11" i="17"/>
  <c r="AZ11" i="17"/>
  <c r="BA11" i="17"/>
  <c r="BF11" i="17"/>
  <c r="BG11" i="17"/>
  <c r="BN11" i="17"/>
  <c r="BO11" i="17"/>
  <c r="BP11" i="17"/>
  <c r="BQ11" i="17"/>
  <c r="BR11" i="17"/>
  <c r="BS11" i="17"/>
  <c r="BT11" i="17"/>
  <c r="BU11" i="17"/>
  <c r="BV11" i="17"/>
  <c r="BW11" i="17"/>
  <c r="BX11" i="17"/>
  <c r="BY11" i="17"/>
  <c r="BZ11" i="17"/>
  <c r="CA11" i="17"/>
  <c r="AM12" i="17"/>
  <c r="AN12" i="17"/>
  <c r="AO12" i="17"/>
  <c r="AP12" i="17"/>
  <c r="AQ12" i="17"/>
  <c r="AR12" i="17"/>
  <c r="AS12" i="17"/>
  <c r="AU12" i="17"/>
  <c r="AV12" i="17"/>
  <c r="AW12" i="17"/>
  <c r="AX12" i="17"/>
  <c r="AY12" i="17"/>
  <c r="AZ12" i="17"/>
  <c r="BA12" i="17"/>
  <c r="BF12" i="17"/>
  <c r="BG12" i="17"/>
  <c r="BN12" i="17"/>
  <c r="BO12" i="17"/>
  <c r="BP12" i="17"/>
  <c r="BQ12" i="17"/>
  <c r="BR12" i="17"/>
  <c r="BS12" i="17"/>
  <c r="BT12" i="17"/>
  <c r="BU12" i="17"/>
  <c r="BV12" i="17"/>
  <c r="BW12" i="17"/>
  <c r="BX12" i="17"/>
  <c r="BY12" i="17"/>
  <c r="BZ12" i="17"/>
  <c r="CA12" i="17"/>
  <c r="AM13" i="17"/>
  <c r="AN13" i="17"/>
  <c r="AO13" i="17"/>
  <c r="AP13" i="17"/>
  <c r="AQ13" i="17"/>
  <c r="AR13" i="17"/>
  <c r="AS13" i="17"/>
  <c r="AU13" i="17"/>
  <c r="AV13" i="17"/>
  <c r="AW13" i="17"/>
  <c r="AX13" i="17"/>
  <c r="AY13" i="17"/>
  <c r="AZ13" i="17"/>
  <c r="BA13" i="17"/>
  <c r="BF13" i="17"/>
  <c r="BG13" i="17"/>
  <c r="BN13" i="17"/>
  <c r="BO13" i="17"/>
  <c r="BP13" i="17"/>
  <c r="BQ13" i="17"/>
  <c r="BR13" i="17"/>
  <c r="BS13" i="17"/>
  <c r="BT13" i="17"/>
  <c r="BU13" i="17"/>
  <c r="BV13" i="17"/>
  <c r="BW13" i="17"/>
  <c r="BX13" i="17"/>
  <c r="BY13" i="17"/>
  <c r="BZ13" i="17"/>
  <c r="CA13" i="17"/>
  <c r="AM14" i="17"/>
  <c r="AN14" i="17"/>
  <c r="AO14" i="17"/>
  <c r="AP14" i="17"/>
  <c r="AQ14" i="17"/>
  <c r="AR14" i="17"/>
  <c r="AS14" i="17"/>
  <c r="AU14" i="17"/>
  <c r="AV14" i="17"/>
  <c r="AW14" i="17"/>
  <c r="AX14" i="17"/>
  <c r="AY14" i="17"/>
  <c r="AZ14" i="17"/>
  <c r="BA14" i="17"/>
  <c r="BF14" i="17"/>
  <c r="BG14" i="17"/>
  <c r="BN14" i="17"/>
  <c r="BO14" i="17"/>
  <c r="BP14" i="17"/>
  <c r="BQ14" i="17"/>
  <c r="BR14" i="17"/>
  <c r="BS14" i="17"/>
  <c r="BT14" i="17"/>
  <c r="BU14" i="17"/>
  <c r="BV14" i="17"/>
  <c r="BW14" i="17"/>
  <c r="BX14" i="17"/>
  <c r="BY14" i="17"/>
  <c r="BZ14" i="17"/>
  <c r="CA14" i="17"/>
  <c r="AM15" i="17"/>
  <c r="AN15" i="17"/>
  <c r="AO15" i="17"/>
  <c r="AP15" i="17"/>
  <c r="AQ15" i="17"/>
  <c r="AR15" i="17"/>
  <c r="AS15" i="17"/>
  <c r="AU15" i="17"/>
  <c r="AV15" i="17"/>
  <c r="AW15" i="17"/>
  <c r="AX15" i="17"/>
  <c r="AY15" i="17"/>
  <c r="AZ15" i="17"/>
  <c r="BA15" i="17"/>
  <c r="BF15" i="17"/>
  <c r="BG15" i="17"/>
  <c r="BN15" i="17"/>
  <c r="BO15" i="17"/>
  <c r="BP15" i="17"/>
  <c r="BQ15" i="17"/>
  <c r="BR15" i="17"/>
  <c r="BS15" i="17"/>
  <c r="BT15" i="17"/>
  <c r="BU15" i="17"/>
  <c r="BV15" i="17"/>
  <c r="BW15" i="17"/>
  <c r="BX15" i="17"/>
  <c r="BY15" i="17"/>
  <c r="BZ15" i="17"/>
  <c r="CA15" i="17"/>
  <c r="AM16" i="17"/>
  <c r="AN16" i="17"/>
  <c r="AO16" i="17"/>
  <c r="AP16" i="17"/>
  <c r="AQ16" i="17"/>
  <c r="AR16" i="17"/>
  <c r="AS16" i="17"/>
  <c r="AU16" i="17"/>
  <c r="AV16" i="17"/>
  <c r="AW16" i="17"/>
  <c r="AX16" i="17"/>
  <c r="AY16" i="17"/>
  <c r="AZ16" i="17"/>
  <c r="BA16" i="17"/>
  <c r="BF16" i="17"/>
  <c r="BG16" i="17"/>
  <c r="BN16" i="17"/>
  <c r="BO16" i="17"/>
  <c r="BP16" i="17"/>
  <c r="BQ16" i="17"/>
  <c r="BR16" i="17"/>
  <c r="BS16" i="17"/>
  <c r="BT16" i="17"/>
  <c r="BU16" i="17"/>
  <c r="BV16" i="17"/>
  <c r="BW16" i="17"/>
  <c r="BX16" i="17"/>
  <c r="BY16" i="17"/>
  <c r="BZ16" i="17"/>
  <c r="CA16" i="17"/>
  <c r="AB17" i="17"/>
  <c r="AC17" i="17"/>
  <c r="AD17" i="17"/>
  <c r="AE17" i="17"/>
  <c r="AM17" i="17"/>
  <c r="AN17" i="17"/>
  <c r="AO17" i="17"/>
  <c r="AP17" i="17"/>
  <c r="AQ17" i="17"/>
  <c r="AR17" i="17"/>
  <c r="AS17" i="17"/>
  <c r="AU17" i="17"/>
  <c r="AV17" i="17"/>
  <c r="AW17" i="17"/>
  <c r="AX17" i="17"/>
  <c r="AY17" i="17"/>
  <c r="AZ17" i="17"/>
  <c r="BA17" i="17"/>
  <c r="BF17" i="17"/>
  <c r="BG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F18" i="17"/>
  <c r="BG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F19" i="17"/>
  <c r="BG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F20" i="17"/>
  <c r="BG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F21" i="17"/>
  <c r="BG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F22" i="17"/>
  <c r="BG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F23" i="17"/>
  <c r="BG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F24" i="17"/>
  <c r="BG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F25" i="17"/>
  <c r="BG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F26" i="17"/>
  <c r="BG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F27" i="17"/>
  <c r="BG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F28" i="17"/>
  <c r="BG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F29" i="17"/>
  <c r="BG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F30" i="17"/>
  <c r="BG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F31" i="17"/>
  <c r="BG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F32" i="17"/>
  <c r="BG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F33" i="17"/>
  <c r="BG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F34" i="17"/>
  <c r="BG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F35" i="17"/>
  <c r="BG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F36" i="17"/>
  <c r="BG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F37" i="17"/>
  <c r="BG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F38" i="17"/>
  <c r="BG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F39" i="17"/>
  <c r="BG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F40" i="17"/>
  <c r="BG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F41" i="17"/>
  <c r="BG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F42" i="17"/>
  <c r="BG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F43" i="17"/>
  <c r="BG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F44" i="17"/>
  <c r="BG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F45" i="17"/>
  <c r="BG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F46" i="17"/>
  <c r="BG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F47" i="17"/>
  <c r="BG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F48" i="17"/>
  <c r="BG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F49" i="17"/>
  <c r="BG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F50" i="17"/>
  <c r="BG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F51" i="17"/>
  <c r="BG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F52" i="17"/>
  <c r="BG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F53" i="17"/>
  <c r="BG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F54" i="17"/>
  <c r="BG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F55" i="17"/>
  <c r="BG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F56" i="17"/>
  <c r="BG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F57" i="17"/>
  <c r="BG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F58" i="17"/>
  <c r="BG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F59" i="17"/>
  <c r="BG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BM63" i="17"/>
  <c r="I63" i="17"/>
  <c r="BL63" i="17"/>
  <c r="H63" i="17"/>
  <c r="BK63" i="17"/>
  <c r="G63" i="17"/>
  <c r="BJ63" i="17"/>
  <c r="F63" i="17"/>
  <c r="BI63" i="17"/>
  <c r="E63" i="17"/>
  <c r="BH63" i="17"/>
  <c r="D63" i="17"/>
  <c r="C63" i="17"/>
  <c r="B63" i="17"/>
  <c r="Y63" i="17"/>
  <c r="AB63" i="17"/>
  <c r="W64" i="17"/>
  <c r="V64" i="17"/>
  <c r="U64" i="17"/>
  <c r="T64" i="17"/>
  <c r="S64" i="17"/>
  <c r="R64" i="17"/>
  <c r="Q64" i="17"/>
  <c r="P64" i="17"/>
  <c r="O64" i="17"/>
  <c r="N64" i="17"/>
  <c r="M64" i="17"/>
  <c r="L64" i="17"/>
  <c r="K64" i="17"/>
  <c r="J64" i="17"/>
  <c r="BM64" i="17"/>
  <c r="I64" i="17"/>
  <c r="BL64" i="17"/>
  <c r="H64" i="17"/>
  <c r="BK64" i="17"/>
  <c r="G64" i="17"/>
  <c r="BJ64" i="17"/>
  <c r="F64" i="17"/>
  <c r="BI64" i="17"/>
  <c r="E64" i="17"/>
  <c r="BH64" i="17"/>
  <c r="D64" i="17"/>
  <c r="C64" i="17"/>
  <c r="B64" i="17"/>
  <c r="Y64" i="17"/>
  <c r="AB64" i="17"/>
  <c r="W65" i="17"/>
  <c r="V65" i="17"/>
  <c r="U65" i="17"/>
  <c r="T65" i="17"/>
  <c r="S65" i="17"/>
  <c r="R65" i="17"/>
  <c r="Q65" i="17"/>
  <c r="P65" i="17"/>
  <c r="O65" i="17"/>
  <c r="N65" i="17"/>
  <c r="M65" i="17"/>
  <c r="L65" i="17"/>
  <c r="K65" i="17"/>
  <c r="J65" i="17"/>
  <c r="BM65" i="17"/>
  <c r="I65" i="17"/>
  <c r="BL65" i="17"/>
  <c r="H65" i="17"/>
  <c r="BK65" i="17"/>
  <c r="G65" i="17"/>
  <c r="BJ65" i="17"/>
  <c r="F65" i="17"/>
  <c r="BI65" i="17"/>
  <c r="E65" i="17"/>
  <c r="BH65" i="17"/>
  <c r="D65" i="17"/>
  <c r="C65" i="17"/>
  <c r="B65" i="17"/>
  <c r="Y65" i="17"/>
  <c r="AB65" i="17"/>
  <c r="W66" i="17"/>
  <c r="V66" i="17"/>
  <c r="U66" i="17"/>
  <c r="T66" i="17"/>
  <c r="S66" i="17"/>
  <c r="R66" i="17"/>
  <c r="Q66" i="17"/>
  <c r="P66" i="17"/>
  <c r="O66" i="17"/>
  <c r="N66" i="17"/>
  <c r="M66" i="17"/>
  <c r="L66" i="17"/>
  <c r="K66" i="17"/>
  <c r="J66" i="17"/>
  <c r="BM66" i="17"/>
  <c r="I66" i="17"/>
  <c r="BL66" i="17"/>
  <c r="H66" i="17"/>
  <c r="BK66" i="17"/>
  <c r="G66" i="17"/>
  <c r="BJ66" i="17"/>
  <c r="F66" i="17"/>
  <c r="BI66" i="17"/>
  <c r="E66" i="17"/>
  <c r="BH66" i="17"/>
  <c r="D66" i="17"/>
  <c r="C66" i="17"/>
  <c r="B66" i="17"/>
  <c r="Y66" i="17"/>
  <c r="AB66" i="17"/>
  <c r="W67" i="17"/>
  <c r="V67" i="17"/>
  <c r="U67" i="17"/>
  <c r="T67" i="17"/>
  <c r="S67" i="17"/>
  <c r="R67" i="17"/>
  <c r="Q67" i="17"/>
  <c r="P67" i="17"/>
  <c r="O67" i="17"/>
  <c r="N67" i="17"/>
  <c r="M67" i="17"/>
  <c r="L67" i="17"/>
  <c r="K67" i="17"/>
  <c r="J67" i="17"/>
  <c r="BM67" i="17"/>
  <c r="I67" i="17"/>
  <c r="BL67" i="17"/>
  <c r="H67" i="17"/>
  <c r="BK67" i="17"/>
  <c r="G67" i="17"/>
  <c r="BJ67" i="17"/>
  <c r="F67" i="17"/>
  <c r="BI67" i="17"/>
  <c r="E67" i="17"/>
  <c r="BH67" i="17"/>
  <c r="D67" i="17"/>
  <c r="C67" i="17"/>
  <c r="B67" i="17"/>
  <c r="Y67" i="17"/>
  <c r="AB67" i="17"/>
  <c r="W68" i="17"/>
  <c r="V68" i="17"/>
  <c r="U68" i="17"/>
  <c r="T68" i="17"/>
  <c r="S68" i="17"/>
  <c r="R68" i="17"/>
  <c r="Q68" i="17"/>
  <c r="P68" i="17"/>
  <c r="O68" i="17"/>
  <c r="N68" i="17"/>
  <c r="M68" i="17"/>
  <c r="L68" i="17"/>
  <c r="K68" i="17"/>
  <c r="J68" i="17"/>
  <c r="BM68" i="17"/>
  <c r="I68" i="17"/>
  <c r="BL68" i="17"/>
  <c r="H68" i="17"/>
  <c r="BK68" i="17"/>
  <c r="G68" i="17"/>
  <c r="BJ68" i="17"/>
  <c r="F68" i="17"/>
  <c r="BI68" i="17"/>
  <c r="E68" i="17"/>
  <c r="BH68" i="17"/>
  <c r="D68" i="17"/>
  <c r="C68" i="17"/>
  <c r="B68" i="17"/>
  <c r="Y68" i="17"/>
  <c r="AB68" i="17"/>
  <c r="W69" i="17"/>
  <c r="V69" i="17"/>
  <c r="U69" i="17"/>
  <c r="T69" i="17"/>
  <c r="S69" i="17"/>
  <c r="R69" i="17"/>
  <c r="Q69" i="17"/>
  <c r="P69" i="17"/>
  <c r="O69" i="17"/>
  <c r="N69" i="17"/>
  <c r="M69" i="17"/>
  <c r="L69" i="17"/>
  <c r="K69" i="17"/>
  <c r="J69" i="17"/>
  <c r="BM69" i="17"/>
  <c r="I69" i="17"/>
  <c r="BL69" i="17"/>
  <c r="H69" i="17"/>
  <c r="BK69" i="17"/>
  <c r="G69" i="17"/>
  <c r="BJ69" i="17"/>
  <c r="F69" i="17"/>
  <c r="BI69" i="17"/>
  <c r="E69" i="17"/>
  <c r="BH69" i="17"/>
  <c r="D69" i="17"/>
  <c r="C69" i="17"/>
  <c r="B69" i="17"/>
  <c r="Y69" i="17"/>
  <c r="AB69" i="17"/>
  <c r="W70" i="17"/>
  <c r="V70" i="17"/>
  <c r="U70" i="17"/>
  <c r="T70" i="17"/>
  <c r="S70" i="17"/>
  <c r="R70" i="17"/>
  <c r="Q70" i="17"/>
  <c r="P70" i="17"/>
  <c r="O70" i="17"/>
  <c r="N70" i="17"/>
  <c r="M70" i="17"/>
  <c r="L70" i="17"/>
  <c r="K70" i="17"/>
  <c r="J70" i="17"/>
  <c r="BM70" i="17"/>
  <c r="I70" i="17"/>
  <c r="BL70" i="17"/>
  <c r="H70" i="17"/>
  <c r="BK70" i="17"/>
  <c r="G70" i="17"/>
  <c r="BJ70" i="17"/>
  <c r="F70" i="17"/>
  <c r="BI70" i="17"/>
  <c r="E70" i="17"/>
  <c r="BH70" i="17"/>
  <c r="D70" i="17"/>
  <c r="C70" i="17"/>
  <c r="B70" i="17"/>
  <c r="Y70" i="17"/>
  <c r="AB70" i="17"/>
  <c r="W71" i="17"/>
  <c r="V71" i="17"/>
  <c r="U71" i="17"/>
  <c r="T71" i="17"/>
  <c r="S71" i="17"/>
  <c r="R71" i="17"/>
  <c r="Q71" i="17"/>
  <c r="P71" i="17"/>
  <c r="O71" i="17"/>
  <c r="N71" i="17"/>
  <c r="M71" i="17"/>
  <c r="L71" i="17"/>
  <c r="K71" i="17"/>
  <c r="J71" i="17"/>
  <c r="BM71" i="17"/>
  <c r="I71" i="17"/>
  <c r="BL71" i="17"/>
  <c r="H71" i="17"/>
  <c r="BK71" i="17"/>
  <c r="G71" i="17"/>
  <c r="BJ71" i="17"/>
  <c r="F71" i="17"/>
  <c r="BI71" i="17"/>
  <c r="E71" i="17"/>
  <c r="BH71" i="17"/>
  <c r="D71" i="17"/>
  <c r="C71" i="17"/>
  <c r="B71" i="17"/>
  <c r="Y71" i="17"/>
  <c r="AB71" i="17"/>
  <c r="W72" i="17"/>
  <c r="V72" i="17"/>
  <c r="U72" i="17"/>
  <c r="T72" i="17"/>
  <c r="S72" i="17"/>
  <c r="R72" i="17"/>
  <c r="Q72" i="17"/>
  <c r="P72" i="17"/>
  <c r="O72" i="17"/>
  <c r="N72" i="17"/>
  <c r="M72" i="17"/>
  <c r="L72" i="17"/>
  <c r="K72" i="17"/>
  <c r="J72" i="17"/>
  <c r="BM72" i="17"/>
  <c r="I72" i="17"/>
  <c r="BL72" i="17"/>
  <c r="H72" i="17"/>
  <c r="BK72" i="17"/>
  <c r="G72" i="17"/>
  <c r="BJ72" i="17"/>
  <c r="F72" i="17"/>
  <c r="BI72" i="17"/>
  <c r="E72" i="17"/>
  <c r="BH72" i="17"/>
  <c r="D72" i="17"/>
  <c r="C72" i="17"/>
  <c r="B72" i="17"/>
  <c r="Y72" i="17"/>
  <c r="AB72" i="17"/>
  <c r="W73" i="17"/>
  <c r="V73" i="17"/>
  <c r="U73" i="17"/>
  <c r="T73" i="17"/>
  <c r="S73" i="17"/>
  <c r="R73" i="17"/>
  <c r="Q73" i="17"/>
  <c r="P73" i="17"/>
  <c r="O73" i="17"/>
  <c r="N73" i="17"/>
  <c r="M73" i="17"/>
  <c r="L73" i="17"/>
  <c r="K73" i="17"/>
  <c r="J73" i="17"/>
  <c r="BM73" i="17"/>
  <c r="I73" i="17"/>
  <c r="BL73" i="17"/>
  <c r="H73" i="17"/>
  <c r="BK73" i="17"/>
  <c r="G73" i="17"/>
  <c r="BJ73" i="17"/>
  <c r="F73" i="17"/>
  <c r="BI73" i="17"/>
  <c r="E73" i="17"/>
  <c r="BH73" i="17"/>
  <c r="D73" i="17"/>
  <c r="C73" i="17"/>
  <c r="B73" i="17"/>
  <c r="Y73" i="17"/>
  <c r="AB73" i="17"/>
  <c r="W74" i="17"/>
  <c r="V74" i="17"/>
  <c r="U74" i="17"/>
  <c r="T74" i="17"/>
  <c r="S74" i="17"/>
  <c r="R74" i="17"/>
  <c r="Q74" i="17"/>
  <c r="P74" i="17"/>
  <c r="O74" i="17"/>
  <c r="N74" i="17"/>
  <c r="M74" i="17"/>
  <c r="L74" i="17"/>
  <c r="K74" i="17"/>
  <c r="J74" i="17"/>
  <c r="BM74" i="17"/>
  <c r="I74" i="17"/>
  <c r="BL74" i="17"/>
  <c r="H74" i="17"/>
  <c r="BK74" i="17"/>
  <c r="G74" i="17"/>
  <c r="BJ74" i="17"/>
  <c r="F74" i="17"/>
  <c r="BI74" i="17"/>
  <c r="E74" i="17"/>
  <c r="BH74" i="17"/>
  <c r="D74" i="17"/>
  <c r="C74" i="17"/>
  <c r="B74" i="17"/>
  <c r="Y74" i="17"/>
  <c r="AB74" i="17"/>
  <c r="W75" i="17"/>
  <c r="V75" i="17"/>
  <c r="U75" i="17"/>
  <c r="T75" i="17"/>
  <c r="S75" i="17"/>
  <c r="R75" i="17"/>
  <c r="Q75" i="17"/>
  <c r="P75" i="17"/>
  <c r="O75" i="17"/>
  <c r="N75" i="17"/>
  <c r="M75" i="17"/>
  <c r="L75" i="17"/>
  <c r="K75" i="17"/>
  <c r="J75" i="17"/>
  <c r="BM75" i="17"/>
  <c r="I75" i="17"/>
  <c r="BL75" i="17"/>
  <c r="H75" i="17"/>
  <c r="BK75" i="17"/>
  <c r="G75" i="17"/>
  <c r="BJ75" i="17"/>
  <c r="F75" i="17"/>
  <c r="BI75" i="17"/>
  <c r="E75" i="17"/>
  <c r="BH75" i="17"/>
  <c r="D75" i="17"/>
  <c r="C75" i="17"/>
  <c r="B75" i="17"/>
  <c r="Y75" i="17"/>
  <c r="AB75" i="17"/>
  <c r="W76" i="17"/>
  <c r="V76" i="17"/>
  <c r="U76" i="17"/>
  <c r="T76" i="17"/>
  <c r="S76" i="17"/>
  <c r="R76" i="17"/>
  <c r="Q76" i="17"/>
  <c r="P76" i="17"/>
  <c r="O76" i="17"/>
  <c r="N76" i="17"/>
  <c r="M76" i="17"/>
  <c r="L76" i="17"/>
  <c r="K76" i="17"/>
  <c r="J76" i="17"/>
  <c r="BM76" i="17"/>
  <c r="I76" i="17"/>
  <c r="BL76" i="17"/>
  <c r="H76" i="17"/>
  <c r="BK76" i="17"/>
  <c r="G76" i="17"/>
  <c r="BJ76" i="17"/>
  <c r="F76" i="17"/>
  <c r="BI76" i="17"/>
  <c r="E76" i="17"/>
  <c r="BH76" i="17"/>
  <c r="D76" i="17"/>
  <c r="C76" i="17"/>
  <c r="B76" i="17"/>
  <c r="Y76" i="17"/>
  <c r="AB76" i="17"/>
  <c r="W77" i="17"/>
  <c r="V77" i="17"/>
  <c r="U77" i="17"/>
  <c r="T77" i="17"/>
  <c r="S77" i="17"/>
  <c r="R77" i="17"/>
  <c r="Q77" i="17"/>
  <c r="P77" i="17"/>
  <c r="O77" i="17"/>
  <c r="N77" i="17"/>
  <c r="M77" i="17"/>
  <c r="L77" i="17"/>
  <c r="K77" i="17"/>
  <c r="J77" i="17"/>
  <c r="BM77" i="17"/>
  <c r="I77" i="17"/>
  <c r="BL77" i="17"/>
  <c r="H77" i="17"/>
  <c r="BK77" i="17"/>
  <c r="G77" i="17"/>
  <c r="BJ77" i="17"/>
  <c r="F77" i="17"/>
  <c r="BI77" i="17"/>
  <c r="E77" i="17"/>
  <c r="BH77" i="17"/>
  <c r="D77" i="17"/>
  <c r="C77" i="17"/>
  <c r="B77" i="17"/>
  <c r="Y77" i="17"/>
  <c r="AB77" i="17"/>
  <c r="W78" i="17"/>
  <c r="V78" i="17"/>
  <c r="U78" i="17"/>
  <c r="T78" i="17"/>
  <c r="S78" i="17"/>
  <c r="R78" i="17"/>
  <c r="Q78" i="17"/>
  <c r="P78" i="17"/>
  <c r="O78" i="17"/>
  <c r="N78" i="17"/>
  <c r="M78" i="17"/>
  <c r="L78" i="17"/>
  <c r="K78" i="17"/>
  <c r="J78" i="17"/>
  <c r="BM78" i="17"/>
  <c r="I78" i="17"/>
  <c r="BL78" i="17"/>
  <c r="H78" i="17"/>
  <c r="BK78" i="17"/>
  <c r="G78" i="17"/>
  <c r="BJ78" i="17"/>
  <c r="F78" i="17"/>
  <c r="BI78" i="17"/>
  <c r="E78" i="17"/>
  <c r="BH78" i="17"/>
  <c r="D78" i="17"/>
  <c r="C78" i="17"/>
  <c r="B78" i="17"/>
  <c r="Y78" i="17"/>
  <c r="AB78" i="17"/>
  <c r="W79" i="17"/>
  <c r="V79" i="17"/>
  <c r="U79" i="17"/>
  <c r="T79" i="17"/>
  <c r="S79" i="17"/>
  <c r="R79" i="17"/>
  <c r="Q79" i="17"/>
  <c r="P79" i="17"/>
  <c r="O79" i="17"/>
  <c r="N79" i="17"/>
  <c r="M79" i="17"/>
  <c r="L79" i="17"/>
  <c r="K79" i="17"/>
  <c r="J79" i="17"/>
  <c r="BM79" i="17"/>
  <c r="I79" i="17"/>
  <c r="BL79" i="17"/>
  <c r="H79" i="17"/>
  <c r="BK79" i="17"/>
  <c r="G79" i="17"/>
  <c r="BJ79" i="17"/>
  <c r="F79" i="17"/>
  <c r="BI79" i="17"/>
  <c r="E79" i="17"/>
  <c r="BH79" i="17"/>
  <c r="D79" i="17"/>
  <c r="C79" i="17"/>
  <c r="B79" i="17"/>
  <c r="Y79" i="17"/>
  <c r="AB79" i="17"/>
  <c r="W80" i="17"/>
  <c r="V80" i="17"/>
  <c r="U80" i="17"/>
  <c r="T80" i="17"/>
  <c r="S80" i="17"/>
  <c r="R80" i="17"/>
  <c r="Q80" i="17"/>
  <c r="P80" i="17"/>
  <c r="O80" i="17"/>
  <c r="N80" i="17"/>
  <c r="M80" i="17"/>
  <c r="L80" i="17"/>
  <c r="K80" i="17"/>
  <c r="J80" i="17"/>
  <c r="BM80" i="17"/>
  <c r="I80" i="17"/>
  <c r="BL80" i="17"/>
  <c r="H80" i="17"/>
  <c r="BK80" i="17"/>
  <c r="G80" i="17"/>
  <c r="BJ80" i="17"/>
  <c r="F80" i="17"/>
  <c r="BI80" i="17"/>
  <c r="E80" i="17"/>
  <c r="BH80" i="17"/>
  <c r="D80" i="17"/>
  <c r="C80" i="17"/>
  <c r="B80" i="17"/>
  <c r="Y80" i="17"/>
  <c r="AB80" i="17"/>
  <c r="W81" i="17"/>
  <c r="V81" i="17"/>
  <c r="U81" i="17"/>
  <c r="T81" i="17"/>
  <c r="S81" i="17"/>
  <c r="R81" i="17"/>
  <c r="Q81" i="17"/>
  <c r="P81" i="17"/>
  <c r="O81" i="17"/>
  <c r="N81" i="17"/>
  <c r="M81" i="17"/>
  <c r="L81" i="17"/>
  <c r="K81" i="17"/>
  <c r="J81" i="17"/>
  <c r="BM81" i="17"/>
  <c r="I81" i="17"/>
  <c r="BL81" i="17"/>
  <c r="H81" i="17"/>
  <c r="BK81" i="17"/>
  <c r="G81" i="17"/>
  <c r="BJ81" i="17"/>
  <c r="F81" i="17"/>
  <c r="BI81" i="17"/>
  <c r="E81" i="17"/>
  <c r="BH81" i="17"/>
  <c r="D81" i="17"/>
  <c r="C81" i="17"/>
  <c r="B81" i="17"/>
  <c r="Y81" i="17"/>
  <c r="AB81" i="17"/>
  <c r="W82" i="17"/>
  <c r="V82" i="17"/>
  <c r="U82" i="17"/>
  <c r="T82" i="17"/>
  <c r="S82" i="17"/>
  <c r="R82" i="17"/>
  <c r="Q82" i="17"/>
  <c r="P82" i="17"/>
  <c r="O82" i="17"/>
  <c r="N82" i="17"/>
  <c r="M82" i="17"/>
  <c r="L82" i="17"/>
  <c r="K82" i="17"/>
  <c r="J82" i="17"/>
  <c r="BM82" i="17"/>
  <c r="I82" i="17"/>
  <c r="BL82" i="17"/>
  <c r="H82" i="17"/>
  <c r="BK82" i="17"/>
  <c r="G82" i="17"/>
  <c r="BJ82" i="17"/>
  <c r="F82" i="17"/>
  <c r="BI82" i="17"/>
  <c r="E82" i="17"/>
  <c r="BH82" i="17"/>
  <c r="D82" i="17"/>
  <c r="C82" i="17"/>
  <c r="B82" i="17"/>
  <c r="Y82" i="17"/>
  <c r="AB82" i="17"/>
  <c r="W83" i="17"/>
  <c r="V83" i="17"/>
  <c r="U83" i="17"/>
  <c r="T83" i="17"/>
  <c r="S83" i="17"/>
  <c r="R83" i="17"/>
  <c r="Q83" i="17"/>
  <c r="P83" i="17"/>
  <c r="O83" i="17"/>
  <c r="N83" i="17"/>
  <c r="M83" i="17"/>
  <c r="L83" i="17"/>
  <c r="K83" i="17"/>
  <c r="J83" i="17"/>
  <c r="BM83" i="17"/>
  <c r="I83" i="17"/>
  <c r="BL83" i="17"/>
  <c r="H83" i="17"/>
  <c r="BK83" i="17"/>
  <c r="G83" i="17"/>
  <c r="BJ83" i="17"/>
  <c r="F83" i="17"/>
  <c r="BI83" i="17"/>
  <c r="E83" i="17"/>
  <c r="BH83" i="17"/>
  <c r="D83" i="17"/>
  <c r="C83" i="17"/>
  <c r="B83" i="17"/>
  <c r="Y83" i="17"/>
  <c r="AB83" i="17"/>
  <c r="W84" i="17"/>
  <c r="V84" i="17"/>
  <c r="U84" i="17"/>
  <c r="T84" i="17"/>
  <c r="S84" i="17"/>
  <c r="R84" i="17"/>
  <c r="Q84" i="17"/>
  <c r="P84" i="17"/>
  <c r="O84" i="17"/>
  <c r="N84" i="17"/>
  <c r="M84" i="17"/>
  <c r="L84" i="17"/>
  <c r="K84" i="17"/>
  <c r="J84" i="17"/>
  <c r="BM84" i="17"/>
  <c r="I84" i="17"/>
  <c r="BL84" i="17"/>
  <c r="H84" i="17"/>
  <c r="BK84" i="17"/>
  <c r="G84" i="17"/>
  <c r="BJ84" i="17"/>
  <c r="F84" i="17"/>
  <c r="BI84" i="17"/>
  <c r="E84" i="17"/>
  <c r="BH84" i="17"/>
  <c r="D84" i="17"/>
  <c r="C84" i="17"/>
  <c r="B84" i="17"/>
  <c r="Y84" i="17"/>
  <c r="AB84" i="17"/>
  <c r="W85" i="17"/>
  <c r="V85" i="17"/>
  <c r="U85" i="17"/>
  <c r="T85" i="17"/>
  <c r="S85" i="17"/>
  <c r="R85" i="17"/>
  <c r="Q85" i="17"/>
  <c r="P85" i="17"/>
  <c r="O85" i="17"/>
  <c r="N85" i="17"/>
  <c r="M85" i="17"/>
  <c r="L85" i="17"/>
  <c r="K85" i="17"/>
  <c r="J85" i="17"/>
  <c r="BM85" i="17"/>
  <c r="I85" i="17"/>
  <c r="BL85" i="17"/>
  <c r="H85" i="17"/>
  <c r="BK85" i="17"/>
  <c r="G85" i="17"/>
  <c r="BJ85" i="17"/>
  <c r="F85" i="17"/>
  <c r="BI85" i="17"/>
  <c r="E85" i="17"/>
  <c r="BH85" i="17"/>
  <c r="D85" i="17"/>
  <c r="C85" i="17"/>
  <c r="B85" i="17"/>
  <c r="Y85" i="17"/>
  <c r="AB85" i="17"/>
  <c r="W86" i="17"/>
  <c r="V86" i="17"/>
  <c r="U86" i="17"/>
  <c r="T86" i="17"/>
  <c r="S86" i="17"/>
  <c r="R86" i="17"/>
  <c r="Q86" i="17"/>
  <c r="P86" i="17"/>
  <c r="O86" i="17"/>
  <c r="N86" i="17"/>
  <c r="M86" i="17"/>
  <c r="L86" i="17"/>
  <c r="K86" i="17"/>
  <c r="J86" i="17"/>
  <c r="BM86" i="17"/>
  <c r="I86" i="17"/>
  <c r="BL86" i="17"/>
  <c r="H86" i="17"/>
  <c r="BK86" i="17"/>
  <c r="G86" i="17"/>
  <c r="BJ86" i="17"/>
  <c r="F86" i="17"/>
  <c r="BI86" i="17"/>
  <c r="E86" i="17"/>
  <c r="BH86" i="17"/>
  <c r="D86" i="17"/>
  <c r="C86" i="17"/>
  <c r="B86" i="17"/>
  <c r="Y86" i="17"/>
  <c r="AB86" i="17"/>
  <c r="W87" i="17"/>
  <c r="V87" i="17"/>
  <c r="U87" i="17"/>
  <c r="T87" i="17"/>
  <c r="S87" i="17"/>
  <c r="R87" i="17"/>
  <c r="Q87" i="17"/>
  <c r="P87" i="17"/>
  <c r="O87" i="17"/>
  <c r="N87" i="17"/>
  <c r="M87" i="17"/>
  <c r="L87" i="17"/>
  <c r="K87" i="17"/>
  <c r="J87" i="17"/>
  <c r="BM87" i="17"/>
  <c r="I87" i="17"/>
  <c r="BL87" i="17"/>
  <c r="H87" i="17"/>
  <c r="BK87" i="17"/>
  <c r="G87" i="17"/>
  <c r="BJ87" i="17"/>
  <c r="F87" i="17"/>
  <c r="BI87" i="17"/>
  <c r="E87" i="17"/>
  <c r="BH87" i="17"/>
  <c r="D87" i="17"/>
  <c r="C87" i="17"/>
  <c r="B87" i="17"/>
  <c r="Y87" i="17"/>
  <c r="AB87" i="17"/>
  <c r="W88" i="17"/>
  <c r="V88" i="17"/>
  <c r="U88" i="17"/>
  <c r="T88" i="17"/>
  <c r="S88" i="17"/>
  <c r="R88" i="17"/>
  <c r="Q88" i="17"/>
  <c r="P88" i="17"/>
  <c r="O88" i="17"/>
  <c r="N88" i="17"/>
  <c r="M88" i="17"/>
  <c r="L88" i="17"/>
  <c r="K88" i="17"/>
  <c r="J88" i="17"/>
  <c r="BM88" i="17"/>
  <c r="I88" i="17"/>
  <c r="BL88" i="17"/>
  <c r="H88" i="17"/>
  <c r="BK88" i="17"/>
  <c r="G88" i="17"/>
  <c r="BJ88" i="17"/>
  <c r="F88" i="17"/>
  <c r="BI88" i="17"/>
  <c r="E88" i="17"/>
  <c r="BH88" i="17"/>
  <c r="D88" i="17"/>
  <c r="C88" i="17"/>
  <c r="B88" i="17"/>
  <c r="Y88" i="17"/>
  <c r="AB88" i="17"/>
  <c r="W89" i="17"/>
  <c r="V89" i="17"/>
  <c r="U89" i="17"/>
  <c r="T89" i="17"/>
  <c r="S89" i="17"/>
  <c r="R89" i="17"/>
  <c r="Q89" i="17"/>
  <c r="P89" i="17"/>
  <c r="O89" i="17"/>
  <c r="N89" i="17"/>
  <c r="M89" i="17"/>
  <c r="L89" i="17"/>
  <c r="K89" i="17"/>
  <c r="J89" i="17"/>
  <c r="BM89" i="17"/>
  <c r="I89" i="17"/>
  <c r="BL89" i="17"/>
  <c r="H89" i="17"/>
  <c r="BK89" i="17"/>
  <c r="G89" i="17"/>
  <c r="BJ89" i="17"/>
  <c r="F89" i="17"/>
  <c r="BI89" i="17"/>
  <c r="E89" i="17"/>
  <c r="BH89" i="17"/>
  <c r="D89" i="17"/>
  <c r="C89" i="17"/>
  <c r="B89" i="17"/>
  <c r="Y89" i="17"/>
  <c r="AB89" i="17"/>
  <c r="W90" i="17"/>
  <c r="V90" i="17"/>
  <c r="U90" i="17"/>
  <c r="T90" i="17"/>
  <c r="S90" i="17"/>
  <c r="R90" i="17"/>
  <c r="Q90" i="17"/>
  <c r="P90" i="17"/>
  <c r="O90" i="17"/>
  <c r="N90" i="17"/>
  <c r="M90" i="17"/>
  <c r="L90" i="17"/>
  <c r="K90" i="17"/>
  <c r="J90" i="17"/>
  <c r="BM90" i="17"/>
  <c r="I90" i="17"/>
  <c r="BL90" i="17"/>
  <c r="H90" i="17"/>
  <c r="BK90" i="17"/>
  <c r="G90" i="17"/>
  <c r="BJ90" i="17"/>
  <c r="F90" i="17"/>
  <c r="BI90" i="17"/>
  <c r="E90" i="17"/>
  <c r="BH90" i="17"/>
  <c r="D90" i="17"/>
  <c r="C90" i="17"/>
  <c r="B90" i="17"/>
  <c r="Y90" i="17"/>
  <c r="AB90" i="17"/>
  <c r="W91" i="17"/>
  <c r="V91" i="17"/>
  <c r="U91" i="17"/>
  <c r="T91" i="17"/>
  <c r="S91" i="17"/>
  <c r="R91" i="17"/>
  <c r="Q91" i="17"/>
  <c r="P91" i="17"/>
  <c r="O91" i="17"/>
  <c r="N91" i="17"/>
  <c r="M91" i="17"/>
  <c r="L91" i="17"/>
  <c r="K91" i="17"/>
  <c r="J91" i="17"/>
  <c r="BM91" i="17"/>
  <c r="I91" i="17"/>
  <c r="BL91" i="17"/>
  <c r="H91" i="17"/>
  <c r="BK91" i="17"/>
  <c r="G91" i="17"/>
  <c r="BJ91" i="17"/>
  <c r="F91" i="17"/>
  <c r="BI91" i="17"/>
  <c r="E91" i="17"/>
  <c r="BH91" i="17"/>
  <c r="D91" i="17"/>
  <c r="C91" i="17"/>
  <c r="B91" i="17"/>
  <c r="Y91" i="17"/>
  <c r="AB91" i="17"/>
  <c r="W92" i="17"/>
  <c r="V92" i="17"/>
  <c r="U92" i="17"/>
  <c r="T92" i="17"/>
  <c r="S92" i="17"/>
  <c r="R92" i="17"/>
  <c r="Q92" i="17"/>
  <c r="P92" i="17"/>
  <c r="O92" i="17"/>
  <c r="N92" i="17"/>
  <c r="M92" i="17"/>
  <c r="L92" i="17"/>
  <c r="K92" i="17"/>
  <c r="J92" i="17"/>
  <c r="BM92" i="17"/>
  <c r="I92" i="17"/>
  <c r="BL92" i="17"/>
  <c r="H92" i="17"/>
  <c r="BK92" i="17"/>
  <c r="G92" i="17"/>
  <c r="BJ92" i="17"/>
  <c r="F92" i="17"/>
  <c r="BI92" i="17"/>
  <c r="E92" i="17"/>
  <c r="BH92" i="17"/>
  <c r="D92" i="17"/>
  <c r="C92" i="17"/>
  <c r="B92" i="17"/>
  <c r="Y92" i="17"/>
  <c r="AB92" i="17"/>
  <c r="W93" i="17"/>
  <c r="V93" i="17"/>
  <c r="U93" i="17"/>
  <c r="T93" i="17"/>
  <c r="S93" i="17"/>
  <c r="R93" i="17"/>
  <c r="Q93" i="17"/>
  <c r="P93" i="17"/>
  <c r="O93" i="17"/>
  <c r="N93" i="17"/>
  <c r="M93" i="17"/>
  <c r="L93" i="17"/>
  <c r="K93" i="17"/>
  <c r="J93" i="17"/>
  <c r="BM93" i="17"/>
  <c r="I93" i="17"/>
  <c r="BL93" i="17"/>
  <c r="H93" i="17"/>
  <c r="BK93" i="17"/>
  <c r="G93" i="17"/>
  <c r="BJ93" i="17"/>
  <c r="F93" i="17"/>
  <c r="BI93" i="17"/>
  <c r="E93" i="17"/>
  <c r="BH93" i="17"/>
  <c r="D93" i="17"/>
  <c r="C93" i="17"/>
  <c r="B93" i="17"/>
  <c r="Y93" i="17"/>
  <c r="AB93" i="17"/>
  <c r="W94" i="17"/>
  <c r="V94" i="17"/>
  <c r="U94" i="17"/>
  <c r="T94" i="17"/>
  <c r="S94" i="17"/>
  <c r="R94" i="17"/>
  <c r="Q94" i="17"/>
  <c r="P94" i="17"/>
  <c r="O94" i="17"/>
  <c r="N94" i="17"/>
  <c r="M94" i="17"/>
  <c r="L94" i="17"/>
  <c r="K94" i="17"/>
  <c r="J94" i="17"/>
  <c r="BM94" i="17"/>
  <c r="I94" i="17"/>
  <c r="BL94" i="17"/>
  <c r="H94" i="17"/>
  <c r="BK94" i="17"/>
  <c r="G94" i="17"/>
  <c r="BJ94" i="17"/>
  <c r="F94" i="17"/>
  <c r="BI94" i="17"/>
  <c r="E94" i="17"/>
  <c r="BH94" i="17"/>
  <c r="D94" i="17"/>
  <c r="C94" i="17"/>
  <c r="B94" i="17"/>
  <c r="Y94" i="17"/>
  <c r="AB94" i="17"/>
  <c r="W95" i="17"/>
  <c r="V95" i="17"/>
  <c r="U95" i="17"/>
  <c r="T95" i="17"/>
  <c r="S95" i="17"/>
  <c r="R95" i="17"/>
  <c r="Q95" i="17"/>
  <c r="P95" i="17"/>
  <c r="O95" i="17"/>
  <c r="N95" i="17"/>
  <c r="M95" i="17"/>
  <c r="L95" i="17"/>
  <c r="K95" i="17"/>
  <c r="J95" i="17"/>
  <c r="BM95" i="17"/>
  <c r="I95" i="17"/>
  <c r="BL95" i="17"/>
  <c r="H95" i="17"/>
  <c r="BK95" i="17"/>
  <c r="G95" i="17"/>
  <c r="BJ95" i="17"/>
  <c r="F95" i="17"/>
  <c r="BI95" i="17"/>
  <c r="E95" i="17"/>
  <c r="BH95" i="17"/>
  <c r="D95" i="17"/>
  <c r="C95" i="17"/>
  <c r="B95" i="17"/>
  <c r="Y95" i="17"/>
  <c r="AB95" i="17"/>
  <c r="W96" i="17"/>
  <c r="V96" i="17"/>
  <c r="U96" i="17"/>
  <c r="T96" i="17"/>
  <c r="S96" i="17"/>
  <c r="R96" i="17"/>
  <c r="Q96" i="17"/>
  <c r="P96" i="17"/>
  <c r="O96" i="17"/>
  <c r="N96" i="17"/>
  <c r="M96" i="17"/>
  <c r="L96" i="17"/>
  <c r="K96" i="17"/>
  <c r="J96" i="17"/>
  <c r="BM96" i="17"/>
  <c r="I96" i="17"/>
  <c r="BL96" i="17"/>
  <c r="H96" i="17"/>
  <c r="BK96" i="17"/>
  <c r="G96" i="17"/>
  <c r="BJ96" i="17"/>
  <c r="F96" i="17"/>
  <c r="BI96" i="17"/>
  <c r="E96" i="17"/>
  <c r="BH96" i="17"/>
  <c r="D96" i="17"/>
  <c r="C96" i="17"/>
  <c r="B96" i="17"/>
  <c r="Y96" i="17"/>
  <c r="AB96" i="17"/>
  <c r="W97" i="17"/>
  <c r="V97" i="17"/>
  <c r="U97" i="17"/>
  <c r="T97" i="17"/>
  <c r="S97" i="17"/>
  <c r="R97" i="17"/>
  <c r="Q97" i="17"/>
  <c r="P97" i="17"/>
  <c r="O97" i="17"/>
  <c r="N97" i="17"/>
  <c r="M97" i="17"/>
  <c r="L97" i="17"/>
  <c r="K97" i="17"/>
  <c r="J97" i="17"/>
  <c r="BM97" i="17"/>
  <c r="I97" i="17"/>
  <c r="BL97" i="17"/>
  <c r="H97" i="17"/>
  <c r="BK97" i="17"/>
  <c r="G97" i="17"/>
  <c r="BJ97" i="17"/>
  <c r="F97" i="17"/>
  <c r="BI97" i="17"/>
  <c r="E97" i="17"/>
  <c r="BH97" i="17"/>
  <c r="D97" i="17"/>
  <c r="C97" i="17"/>
  <c r="B97" i="17"/>
  <c r="Y97" i="17"/>
  <c r="AB97" i="17"/>
  <c r="W98" i="17"/>
  <c r="V98" i="17"/>
  <c r="U98" i="17"/>
  <c r="T98" i="17"/>
  <c r="S98" i="17"/>
  <c r="R98" i="17"/>
  <c r="Q98" i="17"/>
  <c r="P98" i="17"/>
  <c r="O98" i="17"/>
  <c r="N98" i="17"/>
  <c r="M98" i="17"/>
  <c r="L98" i="17"/>
  <c r="K98" i="17"/>
  <c r="J98" i="17"/>
  <c r="BM98" i="17"/>
  <c r="I98" i="17"/>
  <c r="BL98" i="17"/>
  <c r="H98" i="17"/>
  <c r="BK98" i="17"/>
  <c r="G98" i="17"/>
  <c r="BJ98" i="17"/>
  <c r="F98" i="17"/>
  <c r="BI98" i="17"/>
  <c r="E98" i="17"/>
  <c r="BH98" i="17"/>
  <c r="D98" i="17"/>
  <c r="C98" i="17"/>
  <c r="B98" i="17"/>
  <c r="Y98" i="17"/>
  <c r="AB98" i="17"/>
  <c r="W99" i="17"/>
  <c r="V99" i="17"/>
  <c r="U99" i="17"/>
  <c r="T99" i="17"/>
  <c r="S99" i="17"/>
  <c r="R99" i="17"/>
  <c r="Q99" i="17"/>
  <c r="P99" i="17"/>
  <c r="O99" i="17"/>
  <c r="N99" i="17"/>
  <c r="M99" i="17"/>
  <c r="L99" i="17"/>
  <c r="K99" i="17"/>
  <c r="J99" i="17"/>
  <c r="BM99" i="17"/>
  <c r="I99" i="17"/>
  <c r="BL99" i="17"/>
  <c r="H99" i="17"/>
  <c r="BK99" i="17"/>
  <c r="G99" i="17"/>
  <c r="BJ99" i="17"/>
  <c r="F99" i="17"/>
  <c r="BI99" i="17"/>
  <c r="E99" i="17"/>
  <c r="BH99" i="17"/>
  <c r="D99" i="17"/>
  <c r="C99" i="17"/>
  <c r="B99" i="17"/>
  <c r="Y99" i="17"/>
  <c r="AB99" i="17"/>
  <c r="W100" i="17"/>
  <c r="V100" i="17"/>
  <c r="U100" i="17"/>
  <c r="T100" i="17"/>
  <c r="S100" i="17"/>
  <c r="R100" i="17"/>
  <c r="Q100" i="17"/>
  <c r="P100" i="17"/>
  <c r="O100" i="17"/>
  <c r="N100" i="17"/>
  <c r="M100" i="17"/>
  <c r="L100" i="17"/>
  <c r="K100" i="17"/>
  <c r="J100" i="17"/>
  <c r="BM100" i="17"/>
  <c r="I100" i="17"/>
  <c r="BL100" i="17"/>
  <c r="H100" i="17"/>
  <c r="BK100" i="17"/>
  <c r="G100" i="17"/>
  <c r="BJ100" i="17"/>
  <c r="F100" i="17"/>
  <c r="BI100" i="17"/>
  <c r="E100" i="17"/>
  <c r="BH100" i="17"/>
  <c r="D100" i="17"/>
  <c r="C100" i="17"/>
  <c r="B100" i="17"/>
  <c r="Y100" i="17"/>
  <c r="AB100" i="17"/>
  <c r="W101" i="17"/>
  <c r="V101" i="17"/>
  <c r="U101" i="17"/>
  <c r="T101" i="17"/>
  <c r="S101" i="17"/>
  <c r="R101" i="17"/>
  <c r="Q101" i="17"/>
  <c r="P101" i="17"/>
  <c r="O101" i="17"/>
  <c r="N101" i="17"/>
  <c r="M101" i="17"/>
  <c r="L101" i="17"/>
  <c r="K101" i="17"/>
  <c r="J101" i="17"/>
  <c r="BM101" i="17"/>
  <c r="I101" i="17"/>
  <c r="BL101" i="17"/>
  <c r="H101" i="17"/>
  <c r="BK101" i="17"/>
  <c r="G101" i="17"/>
  <c r="BJ101" i="17"/>
  <c r="F101" i="17"/>
  <c r="BI101" i="17"/>
  <c r="E101" i="17"/>
  <c r="BH101" i="17"/>
  <c r="D101" i="17"/>
  <c r="C101" i="17"/>
  <c r="B101" i="17"/>
  <c r="Y101" i="17"/>
  <c r="AB101" i="17"/>
  <c r="W102" i="17"/>
  <c r="V102" i="17"/>
  <c r="U102" i="17"/>
  <c r="T102" i="17"/>
  <c r="S102" i="17"/>
  <c r="R102" i="17"/>
  <c r="Q102" i="17"/>
  <c r="P102" i="17"/>
  <c r="O102" i="17"/>
  <c r="N102" i="17"/>
  <c r="M102" i="17"/>
  <c r="L102" i="17"/>
  <c r="K102" i="17"/>
  <c r="J102" i="17"/>
  <c r="BM102" i="17"/>
  <c r="I102" i="17"/>
  <c r="BL102" i="17"/>
  <c r="H102" i="17"/>
  <c r="BK102" i="17"/>
  <c r="G102" i="17"/>
  <c r="BJ102" i="17"/>
  <c r="F102" i="17"/>
  <c r="BI102" i="17"/>
  <c r="E102" i="17"/>
  <c r="BH102" i="17"/>
  <c r="D102" i="17"/>
  <c r="C102" i="17"/>
  <c r="B102" i="17"/>
  <c r="Y102" i="17"/>
  <c r="AB102" i="17"/>
  <c r="W103" i="17"/>
  <c r="V103" i="17"/>
  <c r="U103" i="17"/>
  <c r="T103" i="17"/>
  <c r="S103" i="17"/>
  <c r="R103" i="17"/>
  <c r="Q103" i="17"/>
  <c r="P103" i="17"/>
  <c r="O103" i="17"/>
  <c r="N103" i="17"/>
  <c r="M103" i="17"/>
  <c r="L103" i="17"/>
  <c r="K103" i="17"/>
  <c r="J103" i="17"/>
  <c r="BM103" i="17"/>
  <c r="I103" i="17"/>
  <c r="BL103" i="17"/>
  <c r="H103" i="17"/>
  <c r="BK103" i="17"/>
  <c r="G103" i="17"/>
  <c r="BJ103" i="17"/>
  <c r="F103" i="17"/>
  <c r="BI103" i="17"/>
  <c r="E103" i="17"/>
  <c r="BH103" i="17"/>
  <c r="D103" i="17"/>
  <c r="C103" i="17"/>
  <c r="B103" i="17"/>
  <c r="Y103" i="17"/>
  <c r="AB103" i="17"/>
  <c r="W104" i="17"/>
  <c r="V104" i="17"/>
  <c r="U104" i="17"/>
  <c r="T104" i="17"/>
  <c r="S104" i="17"/>
  <c r="R104" i="17"/>
  <c r="Q104" i="17"/>
  <c r="P104" i="17"/>
  <c r="O104" i="17"/>
  <c r="N104" i="17"/>
  <c r="M104" i="17"/>
  <c r="L104" i="17"/>
  <c r="K104" i="17"/>
  <c r="J104" i="17"/>
  <c r="BM104" i="17"/>
  <c r="I104" i="17"/>
  <c r="BL104" i="17"/>
  <c r="H104" i="17"/>
  <c r="BK104" i="17"/>
  <c r="G104" i="17"/>
  <c r="BJ104" i="17"/>
  <c r="F104" i="17"/>
  <c r="BI104" i="17"/>
  <c r="E104" i="17"/>
  <c r="BH104" i="17"/>
  <c r="D104" i="17"/>
  <c r="C104" i="17"/>
  <c r="B104" i="17"/>
  <c r="Y104" i="17"/>
  <c r="AB104" i="17"/>
  <c r="W105" i="17"/>
  <c r="V105" i="17"/>
  <c r="U105" i="17"/>
  <c r="T105" i="17"/>
  <c r="S105" i="17"/>
  <c r="R105" i="17"/>
  <c r="Q105" i="17"/>
  <c r="P105" i="17"/>
  <c r="O105" i="17"/>
  <c r="N105" i="17"/>
  <c r="M105" i="17"/>
  <c r="L105" i="17"/>
  <c r="K105" i="17"/>
  <c r="J105" i="17"/>
  <c r="BM105" i="17"/>
  <c r="I105" i="17"/>
  <c r="BL105" i="17"/>
  <c r="H105" i="17"/>
  <c r="BK105" i="17"/>
  <c r="G105" i="17"/>
  <c r="BJ105" i="17"/>
  <c r="F105" i="17"/>
  <c r="BI105" i="17"/>
  <c r="E105" i="17"/>
  <c r="BH105" i="17"/>
  <c r="D105" i="17"/>
  <c r="C105" i="17"/>
  <c r="B105" i="17"/>
  <c r="Y105" i="17"/>
  <c r="AB105" i="17"/>
  <c r="W106" i="17"/>
  <c r="V106" i="17"/>
  <c r="U106" i="17"/>
  <c r="T106" i="17"/>
  <c r="S106" i="17"/>
  <c r="R106" i="17"/>
  <c r="Q106" i="17"/>
  <c r="P106" i="17"/>
  <c r="O106" i="17"/>
  <c r="N106" i="17"/>
  <c r="M106" i="17"/>
  <c r="L106" i="17"/>
  <c r="K106" i="17"/>
  <c r="J106" i="17"/>
  <c r="BM106" i="17"/>
  <c r="I106" i="17"/>
  <c r="BL106" i="17"/>
  <c r="H106" i="17"/>
  <c r="BK106" i="17"/>
  <c r="G106" i="17"/>
  <c r="BJ106" i="17"/>
  <c r="F106" i="17"/>
  <c r="BI106" i="17"/>
  <c r="E106" i="17"/>
  <c r="BH106" i="17"/>
  <c r="D106" i="17"/>
  <c r="C106" i="17"/>
  <c r="B106" i="17"/>
  <c r="Y106" i="17"/>
  <c r="AB106" i="17"/>
  <c r="W107" i="17"/>
  <c r="V107" i="17"/>
  <c r="U107" i="17"/>
  <c r="T107" i="17"/>
  <c r="S107" i="17"/>
  <c r="R107" i="17"/>
  <c r="Q107" i="17"/>
  <c r="P107" i="17"/>
  <c r="O107" i="17"/>
  <c r="N107" i="17"/>
  <c r="M107" i="17"/>
  <c r="L107" i="17"/>
  <c r="K107" i="17"/>
  <c r="J107" i="17"/>
  <c r="BM107" i="17"/>
  <c r="I107" i="17"/>
  <c r="BL107" i="17"/>
  <c r="H107" i="17"/>
  <c r="BK107" i="17"/>
  <c r="G107" i="17"/>
  <c r="BJ107" i="17"/>
  <c r="F107" i="17"/>
  <c r="BI107" i="17"/>
  <c r="E107" i="17"/>
  <c r="BH107" i="17"/>
  <c r="D107" i="17"/>
  <c r="C107" i="17"/>
  <c r="B107" i="17"/>
  <c r="Y107" i="17"/>
  <c r="AB107" i="17"/>
  <c r="W108" i="17"/>
  <c r="V108" i="17"/>
  <c r="U108" i="17"/>
  <c r="T108" i="17"/>
  <c r="S108" i="17"/>
  <c r="R108" i="17"/>
  <c r="Q108" i="17"/>
  <c r="P108" i="17"/>
  <c r="O108" i="17"/>
  <c r="N108" i="17"/>
  <c r="M108" i="17"/>
  <c r="L108" i="17"/>
  <c r="K108" i="17"/>
  <c r="J108" i="17"/>
  <c r="BM108" i="17"/>
  <c r="I108" i="17"/>
  <c r="BL108" i="17"/>
  <c r="H108" i="17"/>
  <c r="BK108" i="17"/>
  <c r="G108" i="17"/>
  <c r="BJ108" i="17"/>
  <c r="F108" i="17"/>
  <c r="BI108" i="17"/>
  <c r="E108" i="17"/>
  <c r="BH108" i="17"/>
  <c r="D108" i="17"/>
  <c r="C108" i="17"/>
  <c r="B108" i="17"/>
  <c r="Y108" i="17"/>
  <c r="AB108" i="17"/>
  <c r="W109" i="17"/>
  <c r="V109" i="17"/>
  <c r="U109" i="17"/>
  <c r="T109" i="17"/>
  <c r="S109" i="17"/>
  <c r="R109" i="17"/>
  <c r="Q109" i="17"/>
  <c r="P109" i="17"/>
  <c r="O109" i="17"/>
  <c r="N109" i="17"/>
  <c r="M109" i="17"/>
  <c r="L109" i="17"/>
  <c r="K109" i="17"/>
  <c r="J109" i="17"/>
  <c r="BM109" i="17"/>
  <c r="I109" i="17"/>
  <c r="BL109" i="17"/>
  <c r="H109" i="17"/>
  <c r="BK109" i="17"/>
  <c r="G109" i="17"/>
  <c r="BJ109" i="17"/>
  <c r="F109" i="17"/>
  <c r="BI109" i="17"/>
  <c r="E109" i="17"/>
  <c r="BH109" i="17"/>
  <c r="D109" i="17"/>
  <c r="C109" i="17"/>
  <c r="B109" i="17"/>
  <c r="Y109" i="17"/>
  <c r="AB109" i="17"/>
  <c r="W110" i="17"/>
  <c r="V110" i="17"/>
  <c r="U110" i="17"/>
  <c r="T110" i="17"/>
  <c r="S110" i="17"/>
  <c r="R110" i="17"/>
  <c r="Q110" i="17"/>
  <c r="P110" i="17"/>
  <c r="O110" i="17"/>
  <c r="N110" i="17"/>
  <c r="M110" i="17"/>
  <c r="L110" i="17"/>
  <c r="K110" i="17"/>
  <c r="J110" i="17"/>
  <c r="BM110" i="17"/>
  <c r="I110" i="17"/>
  <c r="BL110" i="17"/>
  <c r="H110" i="17"/>
  <c r="BK110" i="17"/>
  <c r="G110" i="17"/>
  <c r="BJ110" i="17"/>
  <c r="F110" i="17"/>
  <c r="BI110" i="17"/>
  <c r="E110" i="17"/>
  <c r="BH110" i="17"/>
  <c r="D110" i="17"/>
  <c r="C110" i="17"/>
  <c r="B110" i="17"/>
  <c r="Y110" i="17"/>
  <c r="AB110" i="17"/>
  <c r="W111" i="17"/>
  <c r="V111" i="17"/>
  <c r="U111" i="17"/>
  <c r="T111" i="17"/>
  <c r="S111" i="17"/>
  <c r="R111" i="17"/>
  <c r="Q111" i="17"/>
  <c r="P111" i="17"/>
  <c r="O111" i="17"/>
  <c r="N111" i="17"/>
  <c r="M111" i="17"/>
  <c r="L111" i="17"/>
  <c r="K111" i="17"/>
  <c r="J111" i="17"/>
  <c r="BM111" i="17"/>
  <c r="I111" i="17"/>
  <c r="BL111" i="17"/>
  <c r="H111" i="17"/>
  <c r="BK111" i="17"/>
  <c r="G111" i="17"/>
  <c r="BJ111" i="17"/>
  <c r="F111" i="17"/>
  <c r="BI111" i="17"/>
  <c r="E111" i="17"/>
  <c r="BH111" i="17"/>
  <c r="D111" i="17"/>
  <c r="C111" i="17"/>
  <c r="B111" i="17"/>
  <c r="Y111" i="17"/>
  <c r="AB111" i="17"/>
  <c r="W112" i="17"/>
  <c r="V112" i="17"/>
  <c r="U112" i="17"/>
  <c r="T112" i="17"/>
  <c r="S112" i="17"/>
  <c r="R112" i="17"/>
  <c r="Q112" i="17"/>
  <c r="P112" i="17"/>
  <c r="O112" i="17"/>
  <c r="N112" i="17"/>
  <c r="M112" i="17"/>
  <c r="L112" i="17"/>
  <c r="K112" i="17"/>
  <c r="J112" i="17"/>
  <c r="BM112" i="17"/>
  <c r="I112" i="17"/>
  <c r="BL112" i="17"/>
  <c r="H112" i="17"/>
  <c r="BK112" i="17"/>
  <c r="G112" i="17"/>
  <c r="BJ112" i="17"/>
  <c r="F112" i="17"/>
  <c r="BI112" i="17"/>
  <c r="E112" i="17"/>
  <c r="BH112" i="17"/>
  <c r="D112" i="17"/>
  <c r="C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F63" i="17"/>
  <c r="BG63" i="17"/>
  <c r="BN63" i="17"/>
  <c r="BO63" i="17"/>
  <c r="BP63" i="17"/>
  <c r="BQ63" i="17"/>
  <c r="BR63" i="17"/>
  <c r="BS63" i="17"/>
  <c r="BT63" i="17"/>
  <c r="BU63" i="17"/>
  <c r="BV63" i="17"/>
  <c r="BW63" i="17"/>
  <c r="BX63" i="17"/>
  <c r="BY63" i="17"/>
  <c r="BZ63" i="17"/>
  <c r="CA63" i="17"/>
  <c r="Z64" i="17"/>
  <c r="AA64" i="17"/>
  <c r="BF64" i="17"/>
  <c r="BG64" i="17"/>
  <c r="BN64" i="17"/>
  <c r="BO64" i="17"/>
  <c r="BP64" i="17"/>
  <c r="BQ64" i="17"/>
  <c r="BR64" i="17"/>
  <c r="BS64" i="17"/>
  <c r="BT64" i="17"/>
  <c r="BU64" i="17"/>
  <c r="BV64" i="17"/>
  <c r="BW64" i="17"/>
  <c r="BX64" i="17"/>
  <c r="BY64" i="17"/>
  <c r="BZ64" i="17"/>
  <c r="CA64" i="17"/>
  <c r="Z65" i="17"/>
  <c r="AA65" i="17"/>
  <c r="BF65" i="17"/>
  <c r="BG65" i="17"/>
  <c r="BN65" i="17"/>
  <c r="BO65" i="17"/>
  <c r="BP65" i="17"/>
  <c r="BQ65" i="17"/>
  <c r="BR65" i="17"/>
  <c r="BS65" i="17"/>
  <c r="BT65" i="17"/>
  <c r="BU65" i="17"/>
  <c r="BV65" i="17"/>
  <c r="BW65" i="17"/>
  <c r="BX65" i="17"/>
  <c r="BY65" i="17"/>
  <c r="BZ65" i="17"/>
  <c r="CA65" i="17"/>
  <c r="Z66" i="17"/>
  <c r="AA66" i="17"/>
  <c r="BF66" i="17"/>
  <c r="BG66" i="17"/>
  <c r="BN66" i="17"/>
  <c r="BO66" i="17"/>
  <c r="BP66" i="17"/>
  <c r="BQ66" i="17"/>
  <c r="BR66" i="17"/>
  <c r="BS66" i="17"/>
  <c r="BT66" i="17"/>
  <c r="BU66" i="17"/>
  <c r="BV66" i="17"/>
  <c r="BW66" i="17"/>
  <c r="BX66" i="17"/>
  <c r="BY66" i="17"/>
  <c r="BZ66" i="17"/>
  <c r="CA66" i="17"/>
  <c r="Z67" i="17"/>
  <c r="AA67" i="17"/>
  <c r="BF67" i="17"/>
  <c r="BG67" i="17"/>
  <c r="BN67" i="17"/>
  <c r="BO67" i="17"/>
  <c r="BP67" i="17"/>
  <c r="BQ67" i="17"/>
  <c r="BR67" i="17"/>
  <c r="BS67" i="17"/>
  <c r="BT67" i="17"/>
  <c r="BU67" i="17"/>
  <c r="BV67" i="17"/>
  <c r="BW67" i="17"/>
  <c r="BX67" i="17"/>
  <c r="BY67" i="17"/>
  <c r="BZ67" i="17"/>
  <c r="CA67" i="17"/>
  <c r="Z68" i="17"/>
  <c r="AA68" i="17"/>
  <c r="BF68" i="17"/>
  <c r="BG68" i="17"/>
  <c r="BN68" i="17"/>
  <c r="BO68" i="17"/>
  <c r="BP68" i="17"/>
  <c r="BQ68" i="17"/>
  <c r="BR68" i="17"/>
  <c r="BS68" i="17"/>
  <c r="BT68" i="17"/>
  <c r="BU68" i="17"/>
  <c r="BV68" i="17"/>
  <c r="BW68" i="17"/>
  <c r="BX68" i="17"/>
  <c r="BY68" i="17"/>
  <c r="BZ68" i="17"/>
  <c r="CA68" i="17"/>
  <c r="Z69" i="17"/>
  <c r="AA69" i="17"/>
  <c r="BF69" i="17"/>
  <c r="BG69" i="17"/>
  <c r="BN69" i="17"/>
  <c r="BO69" i="17"/>
  <c r="BP69" i="17"/>
  <c r="BQ69" i="17"/>
  <c r="BR69" i="17"/>
  <c r="BS69" i="17"/>
  <c r="BT69" i="17"/>
  <c r="BU69" i="17"/>
  <c r="BV69" i="17"/>
  <c r="BW69" i="17"/>
  <c r="BX69" i="17"/>
  <c r="BY69" i="17"/>
  <c r="BZ69" i="17"/>
  <c r="CA69" i="17"/>
  <c r="Z70" i="17"/>
  <c r="AA70" i="17"/>
  <c r="BF70" i="17"/>
  <c r="BG70" i="17"/>
  <c r="BN70" i="17"/>
  <c r="BO70" i="17"/>
  <c r="BP70" i="17"/>
  <c r="BQ70" i="17"/>
  <c r="BR70" i="17"/>
  <c r="BS70" i="17"/>
  <c r="BT70" i="17"/>
  <c r="BU70" i="17"/>
  <c r="BV70" i="17"/>
  <c r="BW70" i="17"/>
  <c r="BX70" i="17"/>
  <c r="BY70" i="17"/>
  <c r="BZ70" i="17"/>
  <c r="CA70" i="17"/>
  <c r="Z71" i="17"/>
  <c r="AA71" i="17"/>
  <c r="BF71" i="17"/>
  <c r="BG71" i="17"/>
  <c r="BN71" i="17"/>
  <c r="BO71" i="17"/>
  <c r="BP71" i="17"/>
  <c r="BQ71" i="17"/>
  <c r="BR71" i="17"/>
  <c r="BS71" i="17"/>
  <c r="BT71" i="17"/>
  <c r="BU71" i="17"/>
  <c r="BV71" i="17"/>
  <c r="BW71" i="17"/>
  <c r="BX71" i="17"/>
  <c r="BY71" i="17"/>
  <c r="BZ71" i="17"/>
  <c r="CA71" i="17"/>
  <c r="Z72" i="17"/>
  <c r="AA72" i="17"/>
  <c r="BF72" i="17"/>
  <c r="BG72" i="17"/>
  <c r="BN72" i="17"/>
  <c r="BO72" i="17"/>
  <c r="BP72" i="17"/>
  <c r="BQ72" i="17"/>
  <c r="BR72" i="17"/>
  <c r="BS72" i="17"/>
  <c r="BT72" i="17"/>
  <c r="BU72" i="17"/>
  <c r="BV72" i="17"/>
  <c r="BW72" i="17"/>
  <c r="BX72" i="17"/>
  <c r="BY72" i="17"/>
  <c r="BZ72" i="17"/>
  <c r="CA72" i="17"/>
  <c r="Z73" i="17"/>
  <c r="AA73" i="17"/>
  <c r="BF73" i="17"/>
  <c r="BG73" i="17"/>
  <c r="BN73" i="17"/>
  <c r="BO73" i="17"/>
  <c r="BP73" i="17"/>
  <c r="BQ73" i="17"/>
  <c r="BR73" i="17"/>
  <c r="BS73" i="17"/>
  <c r="BT73" i="17"/>
  <c r="BU73" i="17"/>
  <c r="BV73" i="17"/>
  <c r="BW73" i="17"/>
  <c r="BX73" i="17"/>
  <c r="BY73" i="17"/>
  <c r="BZ73" i="17"/>
  <c r="CA73" i="17"/>
  <c r="Z74" i="17"/>
  <c r="AA74" i="17"/>
  <c r="BF74" i="17"/>
  <c r="BG74" i="17"/>
  <c r="BN74" i="17"/>
  <c r="BO74" i="17"/>
  <c r="BP74" i="17"/>
  <c r="BQ74" i="17"/>
  <c r="BR74" i="17"/>
  <c r="BS74" i="17"/>
  <c r="BT74" i="17"/>
  <c r="BU74" i="17"/>
  <c r="BV74" i="17"/>
  <c r="BW74" i="17"/>
  <c r="BX74" i="17"/>
  <c r="BY74" i="17"/>
  <c r="BZ74" i="17"/>
  <c r="CA74" i="17"/>
  <c r="Z75" i="17"/>
  <c r="AA75" i="17"/>
  <c r="BF75" i="17"/>
  <c r="BG75" i="17"/>
  <c r="BN75" i="17"/>
  <c r="BO75" i="17"/>
  <c r="BP75" i="17"/>
  <c r="BQ75" i="17"/>
  <c r="BR75" i="17"/>
  <c r="BS75" i="17"/>
  <c r="BT75" i="17"/>
  <c r="BU75" i="17"/>
  <c r="BV75" i="17"/>
  <c r="BW75" i="17"/>
  <c r="BX75" i="17"/>
  <c r="BY75" i="17"/>
  <c r="BZ75" i="17"/>
  <c r="CA75" i="17"/>
  <c r="Z76" i="17"/>
  <c r="AA76" i="17"/>
  <c r="BF76" i="17"/>
  <c r="BG76" i="17"/>
  <c r="BN76" i="17"/>
  <c r="BO76" i="17"/>
  <c r="BP76" i="17"/>
  <c r="BQ76" i="17"/>
  <c r="BR76" i="17"/>
  <c r="BS76" i="17"/>
  <c r="BT76" i="17"/>
  <c r="BU76" i="17"/>
  <c r="BV76" i="17"/>
  <c r="BW76" i="17"/>
  <c r="BX76" i="17"/>
  <c r="BY76" i="17"/>
  <c r="BZ76" i="17"/>
  <c r="CA76" i="17"/>
  <c r="Z77" i="17"/>
  <c r="AA77" i="17"/>
  <c r="BF77" i="17"/>
  <c r="BG77" i="17"/>
  <c r="BN77" i="17"/>
  <c r="BO77" i="17"/>
  <c r="BP77" i="17"/>
  <c r="BQ77" i="17"/>
  <c r="BR77" i="17"/>
  <c r="BS77" i="17"/>
  <c r="BT77" i="17"/>
  <c r="BU77" i="17"/>
  <c r="BV77" i="17"/>
  <c r="BW77" i="17"/>
  <c r="BX77" i="17"/>
  <c r="BY77" i="17"/>
  <c r="BZ77" i="17"/>
  <c r="CA77" i="17"/>
  <c r="Z78" i="17"/>
  <c r="AA78" i="17"/>
  <c r="BF78" i="17"/>
  <c r="BG78" i="17"/>
  <c r="BN78" i="17"/>
  <c r="BO78" i="17"/>
  <c r="BP78" i="17"/>
  <c r="BQ78" i="17"/>
  <c r="BR78" i="17"/>
  <c r="BS78" i="17"/>
  <c r="BT78" i="17"/>
  <c r="BU78" i="17"/>
  <c r="BV78" i="17"/>
  <c r="BW78" i="17"/>
  <c r="BX78" i="17"/>
  <c r="BY78" i="17"/>
  <c r="BZ78" i="17"/>
  <c r="CA78" i="17"/>
  <c r="Z79" i="17"/>
  <c r="AA79" i="17"/>
  <c r="BF79" i="17"/>
  <c r="BG79" i="17"/>
  <c r="BN79" i="17"/>
  <c r="BO79" i="17"/>
  <c r="BP79" i="17"/>
  <c r="BQ79" i="17"/>
  <c r="BR79" i="17"/>
  <c r="BS79" i="17"/>
  <c r="BT79" i="17"/>
  <c r="BU79" i="17"/>
  <c r="BV79" i="17"/>
  <c r="BW79" i="17"/>
  <c r="BX79" i="17"/>
  <c r="BY79" i="17"/>
  <c r="BZ79" i="17"/>
  <c r="CA79" i="17"/>
  <c r="Z80" i="17"/>
  <c r="AA80" i="17"/>
  <c r="BF80" i="17"/>
  <c r="BG80" i="17"/>
  <c r="BN80" i="17"/>
  <c r="BO80" i="17"/>
  <c r="BP80" i="17"/>
  <c r="BQ80" i="17"/>
  <c r="BR80" i="17"/>
  <c r="BS80" i="17"/>
  <c r="BT80" i="17"/>
  <c r="BU80" i="17"/>
  <c r="BV80" i="17"/>
  <c r="BW80" i="17"/>
  <c r="BX80" i="17"/>
  <c r="BY80" i="17"/>
  <c r="BZ80" i="17"/>
  <c r="CA80" i="17"/>
  <c r="Z81" i="17"/>
  <c r="AA81" i="17"/>
  <c r="BF81" i="17"/>
  <c r="BG81" i="17"/>
  <c r="BN81" i="17"/>
  <c r="BO81" i="17"/>
  <c r="BP81" i="17"/>
  <c r="BQ81" i="17"/>
  <c r="BR81" i="17"/>
  <c r="BS81" i="17"/>
  <c r="BT81" i="17"/>
  <c r="BU81" i="17"/>
  <c r="BV81" i="17"/>
  <c r="BW81" i="17"/>
  <c r="BX81" i="17"/>
  <c r="BY81" i="17"/>
  <c r="BZ81" i="17"/>
  <c r="CA81" i="17"/>
  <c r="Z82" i="17"/>
  <c r="AA82" i="17"/>
  <c r="BF82" i="17"/>
  <c r="BG82" i="17"/>
  <c r="BN82" i="17"/>
  <c r="BO82" i="17"/>
  <c r="BP82" i="17"/>
  <c r="BQ82" i="17"/>
  <c r="BR82" i="17"/>
  <c r="BS82" i="17"/>
  <c r="BT82" i="17"/>
  <c r="BU82" i="17"/>
  <c r="BV82" i="17"/>
  <c r="BW82" i="17"/>
  <c r="BX82" i="17"/>
  <c r="BY82" i="17"/>
  <c r="BZ82" i="17"/>
  <c r="CA82" i="17"/>
  <c r="Z83" i="17"/>
  <c r="AA83" i="17"/>
  <c r="BF83" i="17"/>
  <c r="BG83" i="17"/>
  <c r="BN83" i="17"/>
  <c r="BO83" i="17"/>
  <c r="BP83" i="17"/>
  <c r="BQ83" i="17"/>
  <c r="BR83" i="17"/>
  <c r="BS83" i="17"/>
  <c r="BT83" i="17"/>
  <c r="BU83" i="17"/>
  <c r="BV83" i="17"/>
  <c r="BW83" i="17"/>
  <c r="BX83" i="17"/>
  <c r="BY83" i="17"/>
  <c r="BZ83" i="17"/>
  <c r="CA83" i="17"/>
  <c r="Z84" i="17"/>
  <c r="AA84" i="17"/>
  <c r="BF84" i="17"/>
  <c r="BG84" i="17"/>
  <c r="BN84" i="17"/>
  <c r="BO84" i="17"/>
  <c r="BP84" i="17"/>
  <c r="BQ84" i="17"/>
  <c r="BR84" i="17"/>
  <c r="BS84" i="17"/>
  <c r="BT84" i="17"/>
  <c r="BU84" i="17"/>
  <c r="BV84" i="17"/>
  <c r="BW84" i="17"/>
  <c r="BX84" i="17"/>
  <c r="BY84" i="17"/>
  <c r="BZ84" i="17"/>
  <c r="CA84" i="17"/>
  <c r="Z85" i="17"/>
  <c r="AA85" i="17"/>
  <c r="BF85" i="17"/>
  <c r="BG85" i="17"/>
  <c r="BN85" i="17"/>
  <c r="BO85" i="17"/>
  <c r="BP85" i="17"/>
  <c r="BQ85" i="17"/>
  <c r="BR85" i="17"/>
  <c r="BS85" i="17"/>
  <c r="BT85" i="17"/>
  <c r="BU85" i="17"/>
  <c r="BV85" i="17"/>
  <c r="BW85" i="17"/>
  <c r="BX85" i="17"/>
  <c r="BY85" i="17"/>
  <c r="BZ85" i="17"/>
  <c r="CA85" i="17"/>
  <c r="Z86" i="17"/>
  <c r="AA86" i="17"/>
  <c r="BF86" i="17"/>
  <c r="BG86" i="17"/>
  <c r="BN86" i="17"/>
  <c r="BO86" i="17"/>
  <c r="BP86" i="17"/>
  <c r="BQ86" i="17"/>
  <c r="BR86" i="17"/>
  <c r="BS86" i="17"/>
  <c r="BT86" i="17"/>
  <c r="BU86" i="17"/>
  <c r="BV86" i="17"/>
  <c r="BW86" i="17"/>
  <c r="BX86" i="17"/>
  <c r="BY86" i="17"/>
  <c r="BZ86" i="17"/>
  <c r="CA86" i="17"/>
  <c r="Z87" i="17"/>
  <c r="AA87" i="17"/>
  <c r="BF87" i="17"/>
  <c r="BG87" i="17"/>
  <c r="BN87" i="17"/>
  <c r="BO87" i="17"/>
  <c r="BP87" i="17"/>
  <c r="BQ87" i="17"/>
  <c r="BR87" i="17"/>
  <c r="BS87" i="17"/>
  <c r="BT87" i="17"/>
  <c r="BU87" i="17"/>
  <c r="BV87" i="17"/>
  <c r="BW87" i="17"/>
  <c r="BX87" i="17"/>
  <c r="BY87" i="17"/>
  <c r="BZ87" i="17"/>
  <c r="CA87" i="17"/>
  <c r="Z88" i="17"/>
  <c r="AA88" i="17"/>
  <c r="BF88" i="17"/>
  <c r="BG88" i="17"/>
  <c r="BN88" i="17"/>
  <c r="BO88" i="17"/>
  <c r="BP88" i="17"/>
  <c r="BQ88" i="17"/>
  <c r="BR88" i="17"/>
  <c r="BS88" i="17"/>
  <c r="BT88" i="17"/>
  <c r="BU88" i="17"/>
  <c r="BV88" i="17"/>
  <c r="BW88" i="17"/>
  <c r="BX88" i="17"/>
  <c r="BY88" i="17"/>
  <c r="BZ88" i="17"/>
  <c r="CA88" i="17"/>
  <c r="Z89" i="17"/>
  <c r="AA89" i="17"/>
  <c r="BF89" i="17"/>
  <c r="BG89" i="17"/>
  <c r="BN89" i="17"/>
  <c r="BO89" i="17"/>
  <c r="BP89" i="17"/>
  <c r="BQ89" i="17"/>
  <c r="BR89" i="17"/>
  <c r="BS89" i="17"/>
  <c r="BT89" i="17"/>
  <c r="BU89" i="17"/>
  <c r="BV89" i="17"/>
  <c r="BW89" i="17"/>
  <c r="BX89" i="17"/>
  <c r="BY89" i="17"/>
  <c r="BZ89" i="17"/>
  <c r="CA89" i="17"/>
  <c r="Z90" i="17"/>
  <c r="AA90" i="17"/>
  <c r="BF90" i="17"/>
  <c r="BG90" i="17"/>
  <c r="BN90" i="17"/>
  <c r="BO90" i="17"/>
  <c r="BP90" i="17"/>
  <c r="BQ90" i="17"/>
  <c r="BR90" i="17"/>
  <c r="BS90" i="17"/>
  <c r="BT90" i="17"/>
  <c r="BU90" i="17"/>
  <c r="BV90" i="17"/>
  <c r="BW90" i="17"/>
  <c r="BX90" i="17"/>
  <c r="BY90" i="17"/>
  <c r="BZ90" i="17"/>
  <c r="CA90" i="17"/>
  <c r="Z91" i="17"/>
  <c r="AA91" i="17"/>
  <c r="BF91" i="17"/>
  <c r="BG91" i="17"/>
  <c r="BN91" i="17"/>
  <c r="BO91" i="17"/>
  <c r="BP91" i="17"/>
  <c r="BQ91" i="17"/>
  <c r="BR91" i="17"/>
  <c r="BS91" i="17"/>
  <c r="BT91" i="17"/>
  <c r="BU91" i="17"/>
  <c r="BV91" i="17"/>
  <c r="BW91" i="17"/>
  <c r="BX91" i="17"/>
  <c r="BY91" i="17"/>
  <c r="BZ91" i="17"/>
  <c r="CA91" i="17"/>
  <c r="Z92" i="17"/>
  <c r="AA92" i="17"/>
  <c r="BF92" i="17"/>
  <c r="BG92" i="17"/>
  <c r="BN92" i="17"/>
  <c r="BO92" i="17"/>
  <c r="BP92" i="17"/>
  <c r="BQ92" i="17"/>
  <c r="BR92" i="17"/>
  <c r="BS92" i="17"/>
  <c r="BT92" i="17"/>
  <c r="BU92" i="17"/>
  <c r="BV92" i="17"/>
  <c r="BW92" i="17"/>
  <c r="BX92" i="17"/>
  <c r="BY92" i="17"/>
  <c r="BZ92" i="17"/>
  <c r="CA92" i="17"/>
  <c r="Z93" i="17"/>
  <c r="AA93" i="17"/>
  <c r="BF93" i="17"/>
  <c r="BG93" i="17"/>
  <c r="BN93" i="17"/>
  <c r="BO93" i="17"/>
  <c r="BP93" i="17"/>
  <c r="BQ93" i="17"/>
  <c r="BR93" i="17"/>
  <c r="BS93" i="17"/>
  <c r="BT93" i="17"/>
  <c r="BU93" i="17"/>
  <c r="BV93" i="17"/>
  <c r="BW93" i="17"/>
  <c r="BX93" i="17"/>
  <c r="BY93" i="17"/>
  <c r="BZ93" i="17"/>
  <c r="CA93" i="17"/>
  <c r="Z94" i="17"/>
  <c r="AA94" i="17"/>
  <c r="BF94" i="17"/>
  <c r="BG94" i="17"/>
  <c r="BN94" i="17"/>
  <c r="BO94" i="17"/>
  <c r="BP94" i="17"/>
  <c r="BQ94" i="17"/>
  <c r="BR94" i="17"/>
  <c r="BS94" i="17"/>
  <c r="BT94" i="17"/>
  <c r="BU94" i="17"/>
  <c r="BV94" i="17"/>
  <c r="BW94" i="17"/>
  <c r="BX94" i="17"/>
  <c r="BY94" i="17"/>
  <c r="BZ94" i="17"/>
  <c r="CA94" i="17"/>
  <c r="Z95" i="17"/>
  <c r="AA95" i="17"/>
  <c r="BF95" i="17"/>
  <c r="BG95" i="17"/>
  <c r="BN95" i="17"/>
  <c r="BO95" i="17"/>
  <c r="BP95" i="17"/>
  <c r="BQ95" i="17"/>
  <c r="BR95" i="17"/>
  <c r="BS95" i="17"/>
  <c r="BT95" i="17"/>
  <c r="BU95" i="17"/>
  <c r="BV95" i="17"/>
  <c r="BW95" i="17"/>
  <c r="BX95" i="17"/>
  <c r="BY95" i="17"/>
  <c r="BZ95" i="17"/>
  <c r="CA95" i="17"/>
  <c r="Z96" i="17"/>
  <c r="AA96" i="17"/>
  <c r="BF96" i="17"/>
  <c r="BG96" i="17"/>
  <c r="BN96" i="17"/>
  <c r="BO96" i="17"/>
  <c r="BP96" i="17"/>
  <c r="BQ96" i="17"/>
  <c r="BR96" i="17"/>
  <c r="BS96" i="17"/>
  <c r="BT96" i="17"/>
  <c r="BU96" i="17"/>
  <c r="BV96" i="17"/>
  <c r="BW96" i="17"/>
  <c r="BX96" i="17"/>
  <c r="BY96" i="17"/>
  <c r="BZ96" i="17"/>
  <c r="CA96" i="17"/>
  <c r="Z97" i="17"/>
  <c r="AA97" i="17"/>
  <c r="BF97" i="17"/>
  <c r="BG97" i="17"/>
  <c r="BN97" i="17"/>
  <c r="BO97" i="17"/>
  <c r="BP97" i="17"/>
  <c r="BQ97" i="17"/>
  <c r="BR97" i="17"/>
  <c r="BS97" i="17"/>
  <c r="BT97" i="17"/>
  <c r="BU97" i="17"/>
  <c r="BV97" i="17"/>
  <c r="BW97" i="17"/>
  <c r="BX97" i="17"/>
  <c r="BY97" i="17"/>
  <c r="BZ97" i="17"/>
  <c r="CA97" i="17"/>
  <c r="Z98" i="17"/>
  <c r="AA98" i="17"/>
  <c r="BF98" i="17"/>
  <c r="BG98" i="17"/>
  <c r="BN98" i="17"/>
  <c r="BO98" i="17"/>
  <c r="BP98" i="17"/>
  <c r="BQ98" i="17"/>
  <c r="BR98" i="17"/>
  <c r="BS98" i="17"/>
  <c r="BT98" i="17"/>
  <c r="BU98" i="17"/>
  <c r="BV98" i="17"/>
  <c r="BW98" i="17"/>
  <c r="BX98" i="17"/>
  <c r="BY98" i="17"/>
  <c r="BZ98" i="17"/>
  <c r="CA98" i="17"/>
  <c r="Z99" i="17"/>
  <c r="AA99" i="17"/>
  <c r="BF99" i="17"/>
  <c r="BG99" i="17"/>
  <c r="BN99" i="17"/>
  <c r="BO99" i="17"/>
  <c r="BP99" i="17"/>
  <c r="BQ99" i="17"/>
  <c r="BR99" i="17"/>
  <c r="BS99" i="17"/>
  <c r="BT99" i="17"/>
  <c r="BU99" i="17"/>
  <c r="BV99" i="17"/>
  <c r="BW99" i="17"/>
  <c r="BX99" i="17"/>
  <c r="BY99" i="17"/>
  <c r="BZ99" i="17"/>
  <c r="CA99" i="17"/>
  <c r="Z100" i="17"/>
  <c r="AA100" i="17"/>
  <c r="BF100" i="17"/>
  <c r="BG100" i="17"/>
  <c r="BN100" i="17"/>
  <c r="BO100" i="17"/>
  <c r="BP100" i="17"/>
  <c r="BQ100" i="17"/>
  <c r="BR100" i="17"/>
  <c r="BS100" i="17"/>
  <c r="BT100" i="17"/>
  <c r="BU100" i="17"/>
  <c r="BV100" i="17"/>
  <c r="BW100" i="17"/>
  <c r="BX100" i="17"/>
  <c r="BY100" i="17"/>
  <c r="BZ100" i="17"/>
  <c r="CA100" i="17"/>
  <c r="Z101" i="17"/>
  <c r="AA101" i="17"/>
  <c r="BF101" i="17"/>
  <c r="BG101" i="17"/>
  <c r="BN101" i="17"/>
  <c r="BO101" i="17"/>
  <c r="BP101" i="17"/>
  <c r="BQ101" i="17"/>
  <c r="BR101" i="17"/>
  <c r="BS101" i="17"/>
  <c r="BT101" i="17"/>
  <c r="BU101" i="17"/>
  <c r="BV101" i="17"/>
  <c r="BW101" i="17"/>
  <c r="BX101" i="17"/>
  <c r="BY101" i="17"/>
  <c r="BZ101" i="17"/>
  <c r="CA101" i="17"/>
  <c r="Z102" i="17"/>
  <c r="AA102" i="17"/>
  <c r="BF102" i="17"/>
  <c r="BG102" i="17"/>
  <c r="BN102" i="17"/>
  <c r="BO102" i="17"/>
  <c r="BP102" i="17"/>
  <c r="BQ102" i="17"/>
  <c r="BR102" i="17"/>
  <c r="BS102" i="17"/>
  <c r="BT102" i="17"/>
  <c r="BU102" i="17"/>
  <c r="BV102" i="17"/>
  <c r="BW102" i="17"/>
  <c r="BX102" i="17"/>
  <c r="BY102" i="17"/>
  <c r="BZ102" i="17"/>
  <c r="CA102" i="17"/>
  <c r="Z103" i="17"/>
  <c r="AA103" i="17"/>
  <c r="BF103" i="17"/>
  <c r="BG103" i="17"/>
  <c r="BN103" i="17"/>
  <c r="BO103" i="17"/>
  <c r="BP103" i="17"/>
  <c r="BQ103" i="17"/>
  <c r="BR103" i="17"/>
  <c r="BS103" i="17"/>
  <c r="BT103" i="17"/>
  <c r="BU103" i="17"/>
  <c r="BV103" i="17"/>
  <c r="BW103" i="17"/>
  <c r="BX103" i="17"/>
  <c r="BY103" i="17"/>
  <c r="BZ103" i="17"/>
  <c r="CA103" i="17"/>
  <c r="Z104" i="17"/>
  <c r="AA104" i="17"/>
  <c r="BF104" i="17"/>
  <c r="BG104" i="17"/>
  <c r="BN104" i="17"/>
  <c r="BO104" i="17"/>
  <c r="BP104" i="17"/>
  <c r="BQ104" i="17"/>
  <c r="BR104" i="17"/>
  <c r="BS104" i="17"/>
  <c r="BT104" i="17"/>
  <c r="BU104" i="17"/>
  <c r="BV104" i="17"/>
  <c r="BW104" i="17"/>
  <c r="BX104" i="17"/>
  <c r="BY104" i="17"/>
  <c r="BZ104" i="17"/>
  <c r="CA104" i="17"/>
  <c r="Z105" i="17"/>
  <c r="AA105" i="17"/>
  <c r="BF105" i="17"/>
  <c r="BG105" i="17"/>
  <c r="BN105" i="17"/>
  <c r="BO105" i="17"/>
  <c r="BP105" i="17"/>
  <c r="BQ105" i="17"/>
  <c r="BR105" i="17"/>
  <c r="BS105" i="17"/>
  <c r="BT105" i="17"/>
  <c r="BU105" i="17"/>
  <c r="BV105" i="17"/>
  <c r="BW105" i="17"/>
  <c r="BX105" i="17"/>
  <c r="BY105" i="17"/>
  <c r="BZ105" i="17"/>
  <c r="CA105" i="17"/>
  <c r="Z106" i="17"/>
  <c r="AA106" i="17"/>
  <c r="BF106" i="17"/>
  <c r="BG106" i="17"/>
  <c r="BN106" i="17"/>
  <c r="BO106" i="17"/>
  <c r="BP106" i="17"/>
  <c r="BQ106" i="17"/>
  <c r="BR106" i="17"/>
  <c r="BS106" i="17"/>
  <c r="BT106" i="17"/>
  <c r="BU106" i="17"/>
  <c r="BV106" i="17"/>
  <c r="BW106" i="17"/>
  <c r="BX106" i="17"/>
  <c r="BY106" i="17"/>
  <c r="BZ106" i="17"/>
  <c r="CA106" i="17"/>
  <c r="Z107" i="17"/>
  <c r="AA107" i="17"/>
  <c r="BF107" i="17"/>
  <c r="BG107" i="17"/>
  <c r="BN107" i="17"/>
  <c r="BO107" i="17"/>
  <c r="BP107" i="17"/>
  <c r="BQ107" i="17"/>
  <c r="BR107" i="17"/>
  <c r="BS107" i="17"/>
  <c r="BT107" i="17"/>
  <c r="BU107" i="17"/>
  <c r="BV107" i="17"/>
  <c r="BW107" i="17"/>
  <c r="BX107" i="17"/>
  <c r="BY107" i="17"/>
  <c r="BZ107" i="17"/>
  <c r="CA107" i="17"/>
  <c r="Z108" i="17"/>
  <c r="AA108" i="17"/>
  <c r="BF108" i="17"/>
  <c r="BG108" i="17"/>
  <c r="BN108" i="17"/>
  <c r="BO108" i="17"/>
  <c r="BP108" i="17"/>
  <c r="BQ108" i="17"/>
  <c r="BR108" i="17"/>
  <c r="BS108" i="17"/>
  <c r="BT108" i="17"/>
  <c r="BU108" i="17"/>
  <c r="BV108" i="17"/>
  <c r="BW108" i="17"/>
  <c r="BX108" i="17"/>
  <c r="BY108" i="17"/>
  <c r="BZ108" i="17"/>
  <c r="CA108" i="17"/>
  <c r="Z109" i="17"/>
  <c r="AA109" i="17"/>
  <c r="BF109" i="17"/>
  <c r="BG109" i="17"/>
  <c r="BN109" i="17"/>
  <c r="BO109" i="17"/>
  <c r="BP109" i="17"/>
  <c r="BQ109" i="17"/>
  <c r="BR109" i="17"/>
  <c r="BS109" i="17"/>
  <c r="BT109" i="17"/>
  <c r="BU109" i="17"/>
  <c r="BV109" i="17"/>
  <c r="BW109" i="17"/>
  <c r="BX109" i="17"/>
  <c r="BY109" i="17"/>
  <c r="BZ109" i="17"/>
  <c r="CA109" i="17"/>
  <c r="Z110" i="17"/>
  <c r="AA110" i="17"/>
  <c r="BF110" i="17"/>
  <c r="BG110" i="17"/>
  <c r="BN110" i="17"/>
  <c r="BO110" i="17"/>
  <c r="BP110" i="17"/>
  <c r="BQ110" i="17"/>
  <c r="BR110" i="17"/>
  <c r="BS110" i="17"/>
  <c r="BT110" i="17"/>
  <c r="BU110" i="17"/>
  <c r="BV110" i="17"/>
  <c r="BW110" i="17"/>
  <c r="BX110" i="17"/>
  <c r="BY110" i="17"/>
  <c r="BZ110" i="17"/>
  <c r="CA110" i="17"/>
  <c r="Z111" i="17"/>
  <c r="AA111" i="17"/>
  <c r="BF111" i="17"/>
  <c r="BG111" i="17"/>
  <c r="BN111" i="17"/>
  <c r="BO111" i="17"/>
  <c r="BP111" i="17"/>
  <c r="BQ111" i="17"/>
  <c r="BR111" i="17"/>
  <c r="BS111" i="17"/>
  <c r="BT111" i="17"/>
  <c r="BU111" i="17"/>
  <c r="BV111" i="17"/>
  <c r="BW111" i="17"/>
  <c r="BX111" i="17"/>
  <c r="BY111" i="17"/>
  <c r="BZ111" i="17"/>
  <c r="CA111" i="17"/>
  <c r="Z112" i="17"/>
  <c r="AA112" i="17"/>
  <c r="BF112" i="17"/>
  <c r="BG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Y126" i="17"/>
  <c r="X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147" i="17"/>
  <c r="C147" i="17"/>
  <c r="BH147" i="17"/>
  <c r="D147" i="17"/>
  <c r="BI147" i="17"/>
  <c r="E147" i="17"/>
  <c r="BJ147" i="17"/>
  <c r="F147" i="17"/>
  <c r="BK147" i="17"/>
  <c r="G147" i="17"/>
  <c r="BL147" i="17"/>
  <c r="H147" i="17"/>
  <c r="BM147" i="17"/>
  <c r="I147" i="17"/>
  <c r="J147" i="17"/>
  <c r="K147" i="17"/>
  <c r="L147" i="17"/>
  <c r="M147" i="17"/>
  <c r="N147" i="17"/>
  <c r="O147" i="17"/>
  <c r="P147" i="17"/>
  <c r="Q147" i="17"/>
  <c r="R147" i="17"/>
  <c r="S147" i="17"/>
  <c r="T147" i="17"/>
  <c r="U147" i="17"/>
  <c r="V147" i="17"/>
  <c r="W147" i="17"/>
  <c r="Y147" i="17"/>
  <c r="Z147" i="17"/>
  <c r="AA147" i="17"/>
  <c r="AB147" i="17"/>
  <c r="BF147" i="17"/>
  <c r="BG147" i="17"/>
  <c r="BN147" i="17"/>
  <c r="BO147" i="17"/>
  <c r="BP147" i="17"/>
  <c r="BQ147" i="17"/>
  <c r="BR147" i="17"/>
  <c r="BS147" i="17"/>
  <c r="BT147" i="17"/>
  <c r="BU147" i="17"/>
  <c r="BV147" i="17"/>
  <c r="BW147" i="17"/>
  <c r="BX147" i="17"/>
  <c r="BY147" i="17"/>
  <c r="BZ147" i="17"/>
  <c r="CA147" i="17"/>
  <c r="B148" i="17"/>
  <c r="C148" i="17"/>
  <c r="BH148" i="17"/>
  <c r="D148" i="17"/>
  <c r="BI148" i="17"/>
  <c r="E148" i="17"/>
  <c r="BJ148" i="17"/>
  <c r="F148" i="17"/>
  <c r="BK148" i="17"/>
  <c r="G148" i="17"/>
  <c r="BL148" i="17"/>
  <c r="H148" i="17"/>
  <c r="BM148" i="17"/>
  <c r="I148" i="17"/>
  <c r="J148" i="17"/>
  <c r="K148" i="17"/>
  <c r="L148" i="17"/>
  <c r="M148" i="17"/>
  <c r="N148" i="17"/>
  <c r="O148" i="17"/>
  <c r="P148" i="17"/>
  <c r="Q148" i="17"/>
  <c r="R148" i="17"/>
  <c r="S148" i="17"/>
  <c r="T148" i="17"/>
  <c r="U148" i="17"/>
  <c r="V148" i="17"/>
  <c r="W148" i="17"/>
  <c r="Y148" i="17"/>
  <c r="Z148" i="17"/>
  <c r="AA148" i="17"/>
  <c r="AB148" i="17"/>
  <c r="BF148" i="17"/>
  <c r="BG148" i="17"/>
  <c r="BN148" i="17"/>
  <c r="BO148" i="17"/>
  <c r="BP148" i="17"/>
  <c r="BQ148" i="17"/>
  <c r="BR148" i="17"/>
  <c r="BS148" i="17"/>
  <c r="BT148" i="17"/>
  <c r="BU148" i="17"/>
  <c r="BV148" i="17"/>
  <c r="BW148" i="17"/>
  <c r="BX148" i="17"/>
  <c r="BY148" i="17"/>
  <c r="BZ148" i="17"/>
  <c r="CA148" i="17"/>
  <c r="B149" i="17"/>
  <c r="C149" i="17"/>
  <c r="BH149" i="17"/>
  <c r="D149" i="17"/>
  <c r="BI149" i="17"/>
  <c r="E149" i="17"/>
  <c r="BJ149" i="17"/>
  <c r="F149" i="17"/>
  <c r="BK149" i="17"/>
  <c r="G149" i="17"/>
  <c r="BL149" i="17"/>
  <c r="H149" i="17"/>
  <c r="BM149" i="17"/>
  <c r="I149" i="17"/>
  <c r="J149" i="17"/>
  <c r="K149" i="17"/>
  <c r="L149" i="17"/>
  <c r="M149" i="17"/>
  <c r="N149" i="17"/>
  <c r="O149" i="17"/>
  <c r="P149" i="17"/>
  <c r="Q149" i="17"/>
  <c r="R149" i="17"/>
  <c r="S149" i="17"/>
  <c r="T149" i="17"/>
  <c r="U149" i="17"/>
  <c r="V149" i="17"/>
  <c r="W149" i="17"/>
  <c r="Y149" i="17"/>
  <c r="Z149" i="17"/>
  <c r="AA149" i="17"/>
  <c r="AB149" i="17"/>
  <c r="BF149" i="17"/>
  <c r="BG149" i="17"/>
  <c r="BN149" i="17"/>
  <c r="BO149" i="17"/>
  <c r="BP149" i="17"/>
  <c r="BQ149" i="17"/>
  <c r="BR149" i="17"/>
  <c r="BS149" i="17"/>
  <c r="BT149" i="17"/>
  <c r="BU149" i="17"/>
  <c r="BV149" i="17"/>
  <c r="BW149" i="17"/>
  <c r="BX149" i="17"/>
  <c r="BY149" i="17"/>
  <c r="BZ149" i="17"/>
  <c r="CA149" i="17"/>
  <c r="B150" i="17"/>
  <c r="C150" i="17"/>
  <c r="BH150" i="17"/>
  <c r="D150" i="17"/>
  <c r="BI150" i="17"/>
  <c r="E150" i="17"/>
  <c r="BJ150" i="17"/>
  <c r="F150" i="17"/>
  <c r="BK150" i="17"/>
  <c r="G150" i="17"/>
  <c r="BL150" i="17"/>
  <c r="H150" i="17"/>
  <c r="BM150" i="17"/>
  <c r="I150" i="17"/>
  <c r="J150" i="17"/>
  <c r="K150" i="17"/>
  <c r="L150" i="17"/>
  <c r="M150" i="17"/>
  <c r="N150" i="17"/>
  <c r="O150" i="17"/>
  <c r="P150" i="17"/>
  <c r="Q150" i="17"/>
  <c r="R150" i="17"/>
  <c r="S150" i="17"/>
  <c r="T150" i="17"/>
  <c r="U150" i="17"/>
  <c r="V150" i="17"/>
  <c r="W150" i="17"/>
  <c r="Y150" i="17"/>
  <c r="Z150" i="17"/>
  <c r="AA150" i="17"/>
  <c r="AB150" i="17"/>
  <c r="BF150" i="17"/>
  <c r="BG150" i="17"/>
  <c r="BN150" i="17"/>
  <c r="BO150" i="17"/>
  <c r="BP150" i="17"/>
  <c r="BQ150" i="17"/>
  <c r="BR150" i="17"/>
  <c r="BS150" i="17"/>
  <c r="BT150" i="17"/>
  <c r="BU150" i="17"/>
  <c r="BV150" i="17"/>
  <c r="BW150" i="17"/>
  <c r="BX150" i="17"/>
  <c r="BY150" i="17"/>
  <c r="BZ150" i="17"/>
  <c r="CA150" i="17"/>
  <c r="B151" i="17"/>
  <c r="C151" i="17"/>
  <c r="BH151" i="17"/>
  <c r="D151" i="17"/>
  <c r="BI151" i="17"/>
  <c r="E151" i="17"/>
  <c r="BJ151" i="17"/>
  <c r="F151" i="17"/>
  <c r="BK151" i="17"/>
  <c r="G151" i="17"/>
  <c r="BL151" i="17"/>
  <c r="H151" i="17"/>
  <c r="BM151" i="17"/>
  <c r="I151" i="17"/>
  <c r="J151" i="17"/>
  <c r="K151" i="17"/>
  <c r="L151" i="17"/>
  <c r="M151" i="17"/>
  <c r="N151" i="17"/>
  <c r="O151" i="17"/>
  <c r="P151" i="17"/>
  <c r="Q151" i="17"/>
  <c r="R151" i="17"/>
  <c r="S151" i="17"/>
  <c r="T151" i="17"/>
  <c r="U151" i="17"/>
  <c r="V151" i="17"/>
  <c r="W151" i="17"/>
  <c r="Y151" i="17"/>
  <c r="Z151" i="17"/>
  <c r="AA151" i="17"/>
  <c r="AB151" i="17"/>
  <c r="BF151" i="17"/>
  <c r="BG151" i="17"/>
  <c r="BN151" i="17"/>
  <c r="BO151" i="17"/>
  <c r="BP151" i="17"/>
  <c r="BQ151" i="17"/>
  <c r="BR151" i="17"/>
  <c r="BS151" i="17"/>
  <c r="BT151" i="17"/>
  <c r="BU151" i="17"/>
  <c r="BV151" i="17"/>
  <c r="BW151" i="17"/>
  <c r="BX151" i="17"/>
  <c r="BY151" i="17"/>
  <c r="BZ151" i="17"/>
  <c r="CA151" i="17"/>
  <c r="B152" i="17"/>
  <c r="C152" i="17"/>
  <c r="BH152" i="17"/>
  <c r="D152" i="17"/>
  <c r="BI152" i="17"/>
  <c r="E152" i="17"/>
  <c r="BJ152" i="17"/>
  <c r="F152" i="17"/>
  <c r="BK152" i="17"/>
  <c r="G152" i="17"/>
  <c r="BL152" i="17"/>
  <c r="H152" i="17"/>
  <c r="BM152" i="17"/>
  <c r="I152" i="17"/>
  <c r="J152" i="17"/>
  <c r="K152" i="17"/>
  <c r="L152" i="17"/>
  <c r="M152" i="17"/>
  <c r="N152" i="17"/>
  <c r="O152" i="17"/>
  <c r="P152" i="17"/>
  <c r="Q152" i="17"/>
  <c r="R152" i="17"/>
  <c r="S152" i="17"/>
  <c r="T152" i="17"/>
  <c r="U152" i="17"/>
  <c r="V152" i="17"/>
  <c r="W152" i="17"/>
  <c r="Y152" i="17"/>
  <c r="Z152" i="17"/>
  <c r="AA152" i="17"/>
  <c r="AB152" i="17"/>
  <c r="BF152" i="17"/>
  <c r="BG152" i="17"/>
  <c r="BN152" i="17"/>
  <c r="BO152" i="17"/>
  <c r="BP152" i="17"/>
  <c r="BQ152" i="17"/>
  <c r="BR152" i="17"/>
  <c r="BS152" i="17"/>
  <c r="BT152" i="17"/>
  <c r="BU152" i="17"/>
  <c r="BV152" i="17"/>
  <c r="BW152" i="17"/>
  <c r="BX152" i="17"/>
  <c r="BY152" i="17"/>
  <c r="BZ152" i="17"/>
  <c r="CA152" i="17"/>
  <c r="B153" i="17"/>
  <c r="C153" i="17"/>
  <c r="BH153" i="17"/>
  <c r="D153" i="17"/>
  <c r="BI153" i="17"/>
  <c r="E153" i="17"/>
  <c r="BJ153" i="17"/>
  <c r="F153" i="17"/>
  <c r="BK153" i="17"/>
  <c r="G153" i="17"/>
  <c r="BL153" i="17"/>
  <c r="H153" i="17"/>
  <c r="BM153" i="17"/>
  <c r="I153" i="17"/>
  <c r="J153" i="17"/>
  <c r="K153" i="17"/>
  <c r="L153" i="17"/>
  <c r="M153" i="17"/>
  <c r="N153" i="17"/>
  <c r="O153" i="17"/>
  <c r="P153" i="17"/>
  <c r="Q153" i="17"/>
  <c r="R153" i="17"/>
  <c r="S153" i="17"/>
  <c r="T153" i="17"/>
  <c r="U153" i="17"/>
  <c r="V153" i="17"/>
  <c r="W153" i="17"/>
  <c r="Y153" i="17"/>
  <c r="Z153" i="17"/>
  <c r="AA153" i="17"/>
  <c r="AB153" i="17"/>
  <c r="BF153" i="17"/>
  <c r="BG153" i="17"/>
  <c r="BN153" i="17"/>
  <c r="BO153" i="17"/>
  <c r="BP153" i="17"/>
  <c r="BQ153" i="17"/>
  <c r="BR153" i="17"/>
  <c r="BS153" i="17"/>
  <c r="BT153" i="17"/>
  <c r="BU153" i="17"/>
  <c r="BV153" i="17"/>
  <c r="BW153" i="17"/>
  <c r="BX153" i="17"/>
  <c r="BY153" i="17"/>
  <c r="BZ153" i="17"/>
  <c r="CA153" i="17"/>
  <c r="B154" i="17"/>
  <c r="C154" i="17"/>
  <c r="BH154" i="17"/>
  <c r="D154" i="17"/>
  <c r="BI154" i="17"/>
  <c r="E154" i="17"/>
  <c r="BJ154" i="17"/>
  <c r="F154" i="17"/>
  <c r="BK154" i="17"/>
  <c r="G154" i="17"/>
  <c r="BL154" i="17"/>
  <c r="H154" i="17"/>
  <c r="BM154" i="17"/>
  <c r="I154" i="17"/>
  <c r="J154" i="17"/>
  <c r="K154" i="17"/>
  <c r="L154" i="17"/>
  <c r="M154" i="17"/>
  <c r="N154" i="17"/>
  <c r="O154" i="17"/>
  <c r="P154" i="17"/>
  <c r="Q154" i="17"/>
  <c r="R154" i="17"/>
  <c r="S154" i="17"/>
  <c r="T154" i="17"/>
  <c r="U154" i="17"/>
  <c r="V154" i="17"/>
  <c r="W154" i="17"/>
  <c r="Y154" i="17"/>
  <c r="Z154" i="17"/>
  <c r="AA154" i="17"/>
  <c r="AB154" i="17"/>
  <c r="BF154" i="17"/>
  <c r="BG154" i="17"/>
  <c r="BN154" i="17"/>
  <c r="BO154" i="17"/>
  <c r="BP154" i="17"/>
  <c r="BQ154" i="17"/>
  <c r="BR154" i="17"/>
  <c r="BS154" i="17"/>
  <c r="BT154" i="17"/>
  <c r="BU154" i="17"/>
  <c r="BV154" i="17"/>
  <c r="BW154" i="17"/>
  <c r="BX154" i="17"/>
  <c r="BY154" i="17"/>
  <c r="BZ154" i="17"/>
  <c r="CA154" i="17"/>
  <c r="B155" i="17"/>
  <c r="C155" i="17"/>
  <c r="BH155" i="17"/>
  <c r="D155" i="17"/>
  <c r="BI155" i="17"/>
  <c r="E155" i="17"/>
  <c r="BJ155" i="17"/>
  <c r="F155" i="17"/>
  <c r="BK155" i="17"/>
  <c r="G155" i="17"/>
  <c r="BL155" i="17"/>
  <c r="H155" i="17"/>
  <c r="BM155" i="17"/>
  <c r="I155" i="17"/>
  <c r="J155" i="17"/>
  <c r="K155" i="17"/>
  <c r="L155" i="17"/>
  <c r="M155" i="17"/>
  <c r="N155" i="17"/>
  <c r="O155" i="17"/>
  <c r="P155" i="17"/>
  <c r="Q155" i="17"/>
  <c r="R155" i="17"/>
  <c r="S155" i="17"/>
  <c r="T155" i="17"/>
  <c r="U155" i="17"/>
  <c r="V155" i="17"/>
  <c r="W155" i="17"/>
  <c r="Y155" i="17"/>
  <c r="Z155" i="17"/>
  <c r="AA155" i="17"/>
  <c r="AB155" i="17"/>
  <c r="BF155" i="17"/>
  <c r="BG155" i="17"/>
  <c r="BN155" i="17"/>
  <c r="BO155" i="17"/>
  <c r="BP155" i="17"/>
  <c r="BQ155" i="17"/>
  <c r="BR155" i="17"/>
  <c r="BS155" i="17"/>
  <c r="BT155" i="17"/>
  <c r="BU155" i="17"/>
  <c r="BV155" i="17"/>
  <c r="BW155" i="17"/>
  <c r="BX155" i="17"/>
  <c r="BY155" i="17"/>
  <c r="BZ155" i="17"/>
  <c r="CA155" i="17"/>
  <c r="B156" i="17"/>
  <c r="C156" i="17"/>
  <c r="BH156" i="17"/>
  <c r="D156" i="17"/>
  <c r="BI156" i="17"/>
  <c r="E156" i="17"/>
  <c r="BJ156" i="17"/>
  <c r="F156" i="17"/>
  <c r="BK156" i="17"/>
  <c r="G156" i="17"/>
  <c r="BL156" i="17"/>
  <c r="H156" i="17"/>
  <c r="BM156" i="17"/>
  <c r="I156" i="17"/>
  <c r="J156" i="17"/>
  <c r="K156" i="17"/>
  <c r="L156" i="17"/>
  <c r="M156" i="17"/>
  <c r="N156" i="17"/>
  <c r="O156" i="17"/>
  <c r="P156" i="17"/>
  <c r="Q156" i="17"/>
  <c r="R156" i="17"/>
  <c r="S156" i="17"/>
  <c r="T156" i="17"/>
  <c r="U156" i="17"/>
  <c r="V156" i="17"/>
  <c r="W156" i="17"/>
  <c r="Y156" i="17"/>
  <c r="Z156" i="17"/>
  <c r="AA156" i="17"/>
  <c r="AB156" i="17"/>
  <c r="BF156" i="17"/>
  <c r="BG156" i="17"/>
  <c r="BN156" i="17"/>
  <c r="BO156" i="17"/>
  <c r="BP156" i="17"/>
  <c r="BQ156" i="17"/>
  <c r="BR156" i="17"/>
  <c r="BS156" i="17"/>
  <c r="BT156" i="17"/>
  <c r="BU156" i="17"/>
  <c r="BV156" i="17"/>
  <c r="BW156" i="17"/>
  <c r="BX156" i="17"/>
  <c r="BY156" i="17"/>
  <c r="BZ156" i="17"/>
  <c r="CA156" i="17"/>
  <c r="B157" i="17"/>
  <c r="C157" i="17"/>
  <c r="BH157" i="17"/>
  <c r="D157" i="17"/>
  <c r="BI157" i="17"/>
  <c r="E157" i="17"/>
  <c r="BJ157" i="17"/>
  <c r="F157" i="17"/>
  <c r="BK157" i="17"/>
  <c r="G157" i="17"/>
  <c r="BL157" i="17"/>
  <c r="H157" i="17"/>
  <c r="BM157" i="17"/>
  <c r="I157" i="17"/>
  <c r="J157" i="17"/>
  <c r="K157" i="17"/>
  <c r="L157" i="17"/>
  <c r="M157" i="17"/>
  <c r="N157" i="17"/>
  <c r="O157" i="17"/>
  <c r="P157" i="17"/>
  <c r="Q157" i="17"/>
  <c r="R157" i="17"/>
  <c r="S157" i="17"/>
  <c r="T157" i="17"/>
  <c r="U157" i="17"/>
  <c r="V157" i="17"/>
  <c r="W157" i="17"/>
  <c r="Y157" i="17"/>
  <c r="Z157" i="17"/>
  <c r="AA157" i="17"/>
  <c r="AB157" i="17"/>
  <c r="BF157" i="17"/>
  <c r="BG157" i="17"/>
  <c r="BN157" i="17"/>
  <c r="BO157" i="17"/>
  <c r="BP157" i="17"/>
  <c r="BQ157" i="17"/>
  <c r="BR157" i="17"/>
  <c r="BS157" i="17"/>
  <c r="BT157" i="17"/>
  <c r="BU157" i="17"/>
  <c r="BV157" i="17"/>
  <c r="BW157" i="17"/>
  <c r="BX157" i="17"/>
  <c r="BY157" i="17"/>
  <c r="BZ157" i="17"/>
  <c r="CA157" i="17"/>
  <c r="B158" i="17"/>
  <c r="C158" i="17"/>
  <c r="BH158" i="17"/>
  <c r="D158" i="17"/>
  <c r="BI158" i="17"/>
  <c r="E158" i="17"/>
  <c r="BJ158" i="17"/>
  <c r="F158" i="17"/>
  <c r="BK158" i="17"/>
  <c r="G158" i="17"/>
  <c r="BL158" i="17"/>
  <c r="H158" i="17"/>
  <c r="BM158" i="17"/>
  <c r="I158" i="17"/>
  <c r="J158" i="17"/>
  <c r="K158" i="17"/>
  <c r="L158" i="17"/>
  <c r="M158" i="17"/>
  <c r="N158" i="17"/>
  <c r="O158" i="17"/>
  <c r="P158" i="17"/>
  <c r="Q158" i="17"/>
  <c r="R158" i="17"/>
  <c r="S158" i="17"/>
  <c r="T158" i="17"/>
  <c r="U158" i="17"/>
  <c r="V158" i="17"/>
  <c r="W158" i="17"/>
  <c r="Y158" i="17"/>
  <c r="Z158" i="17"/>
  <c r="AA158" i="17"/>
  <c r="AB158" i="17"/>
  <c r="BF158" i="17"/>
  <c r="BG158" i="17"/>
  <c r="BN158" i="17"/>
  <c r="BO158" i="17"/>
  <c r="BP158" i="17"/>
  <c r="BQ158" i="17"/>
  <c r="BR158" i="17"/>
  <c r="BS158" i="17"/>
  <c r="BT158" i="17"/>
  <c r="BU158" i="17"/>
  <c r="BV158" i="17"/>
  <c r="BW158" i="17"/>
  <c r="BX158" i="17"/>
  <c r="BY158" i="17"/>
  <c r="BZ158" i="17"/>
  <c r="CA158" i="17"/>
  <c r="B159" i="17"/>
  <c r="C159" i="17"/>
  <c r="BH159" i="17"/>
  <c r="D159" i="17"/>
  <c r="BI159" i="17"/>
  <c r="E159" i="17"/>
  <c r="BJ159" i="17"/>
  <c r="F159" i="17"/>
  <c r="BK159" i="17"/>
  <c r="G159" i="17"/>
  <c r="BL159" i="17"/>
  <c r="H159" i="17"/>
  <c r="BM159" i="17"/>
  <c r="I159" i="17"/>
  <c r="J159" i="17"/>
  <c r="K159" i="17"/>
  <c r="L159" i="17"/>
  <c r="M159" i="17"/>
  <c r="N159" i="17"/>
  <c r="O159" i="17"/>
  <c r="P159" i="17"/>
  <c r="Q159" i="17"/>
  <c r="R159" i="17"/>
  <c r="S159" i="17"/>
  <c r="T159" i="17"/>
  <c r="U159" i="17"/>
  <c r="V159" i="17"/>
  <c r="W159" i="17"/>
  <c r="Y159" i="17"/>
  <c r="Z159" i="17"/>
  <c r="AA159" i="17"/>
  <c r="AB159" i="17"/>
  <c r="BF159" i="17"/>
  <c r="BG159" i="17"/>
  <c r="BN159" i="17"/>
  <c r="BO159" i="17"/>
  <c r="BP159" i="17"/>
  <c r="BQ159" i="17"/>
  <c r="BR159" i="17"/>
  <c r="BS159" i="17"/>
  <c r="BT159" i="17"/>
  <c r="BU159" i="17"/>
  <c r="BV159" i="17"/>
  <c r="BW159" i="17"/>
  <c r="BX159" i="17"/>
  <c r="BY159" i="17"/>
  <c r="BZ159" i="17"/>
  <c r="CA159" i="17"/>
  <c r="B160" i="17"/>
  <c r="C160" i="17"/>
  <c r="BH160" i="17"/>
  <c r="D160" i="17"/>
  <c r="BI160" i="17"/>
  <c r="E160" i="17"/>
  <c r="BJ160" i="17"/>
  <c r="F160" i="17"/>
  <c r="BK160" i="17"/>
  <c r="G160" i="17"/>
  <c r="BL160" i="17"/>
  <c r="H160" i="17"/>
  <c r="BM160" i="17"/>
  <c r="I160" i="17"/>
  <c r="J160" i="17"/>
  <c r="K160" i="17"/>
  <c r="L160" i="17"/>
  <c r="M160" i="17"/>
  <c r="N160" i="17"/>
  <c r="O160" i="17"/>
  <c r="P160" i="17"/>
  <c r="Q160" i="17"/>
  <c r="R160" i="17"/>
  <c r="S160" i="17"/>
  <c r="T160" i="17"/>
  <c r="U160" i="17"/>
  <c r="V160" i="17"/>
  <c r="W160" i="17"/>
  <c r="Y160" i="17"/>
  <c r="Z160" i="17"/>
  <c r="AA160" i="17"/>
  <c r="AB160" i="17"/>
  <c r="BF160" i="17"/>
  <c r="BG160" i="17"/>
  <c r="BN160" i="17"/>
  <c r="BO160" i="17"/>
  <c r="BP160" i="17"/>
  <c r="BQ160" i="17"/>
  <c r="BR160" i="17"/>
  <c r="BS160" i="17"/>
  <c r="BT160" i="17"/>
  <c r="BU160" i="17"/>
  <c r="BV160" i="17"/>
  <c r="BW160" i="17"/>
  <c r="BX160" i="17"/>
  <c r="BY160" i="17"/>
  <c r="BZ160" i="17"/>
  <c r="CA160" i="17"/>
  <c r="B161" i="17"/>
  <c r="C161" i="17"/>
  <c r="BH161" i="17"/>
  <c r="D161" i="17"/>
  <c r="BI161" i="17"/>
  <c r="E161" i="17"/>
  <c r="BJ161" i="17"/>
  <c r="F161" i="17"/>
  <c r="BK161" i="17"/>
  <c r="G161" i="17"/>
  <c r="BL161" i="17"/>
  <c r="H161" i="17"/>
  <c r="BM161" i="17"/>
  <c r="I161" i="17"/>
  <c r="J161" i="17"/>
  <c r="K161" i="17"/>
  <c r="L161" i="17"/>
  <c r="M161" i="17"/>
  <c r="N161" i="17"/>
  <c r="O161" i="17"/>
  <c r="P161" i="17"/>
  <c r="Q161" i="17"/>
  <c r="R161" i="17"/>
  <c r="S161" i="17"/>
  <c r="T161" i="17"/>
  <c r="U161" i="17"/>
  <c r="V161" i="17"/>
  <c r="W161" i="17"/>
  <c r="Y161" i="17"/>
  <c r="Z161" i="17"/>
  <c r="AA161" i="17"/>
  <c r="AB161" i="17"/>
  <c r="BF161" i="17"/>
  <c r="BG161" i="17"/>
  <c r="BN161" i="17"/>
  <c r="BO161" i="17"/>
  <c r="BP161" i="17"/>
  <c r="BQ161" i="17"/>
  <c r="BR161" i="17"/>
  <c r="BS161" i="17"/>
  <c r="BT161" i="17"/>
  <c r="BU161" i="17"/>
  <c r="BV161" i="17"/>
  <c r="BW161" i="17"/>
  <c r="BX161" i="17"/>
  <c r="BY161" i="17"/>
  <c r="BZ161" i="17"/>
  <c r="CA161" i="17"/>
  <c r="B162" i="17"/>
  <c r="C162" i="17"/>
  <c r="BH162" i="17"/>
  <c r="D162" i="17"/>
  <c r="BI162" i="17"/>
  <c r="E162" i="17"/>
  <c r="BJ162" i="17"/>
  <c r="F162" i="17"/>
  <c r="BK162" i="17"/>
  <c r="G162" i="17"/>
  <c r="BL162" i="17"/>
  <c r="H162" i="17"/>
  <c r="BM162" i="17"/>
  <c r="I162" i="17"/>
  <c r="J162" i="17"/>
  <c r="K162" i="17"/>
  <c r="L162" i="17"/>
  <c r="M162" i="17"/>
  <c r="N162" i="17"/>
  <c r="O162" i="17"/>
  <c r="P162" i="17"/>
  <c r="Q162" i="17"/>
  <c r="R162" i="17"/>
  <c r="S162" i="17"/>
  <c r="T162" i="17"/>
  <c r="U162" i="17"/>
  <c r="V162" i="17"/>
  <c r="W162" i="17"/>
  <c r="Y162" i="17"/>
  <c r="Z162" i="17"/>
  <c r="AA162" i="17"/>
  <c r="AB162" i="17"/>
  <c r="BF162" i="17"/>
  <c r="BG162" i="17"/>
  <c r="BN162" i="17"/>
  <c r="BO162" i="17"/>
  <c r="BP162" i="17"/>
  <c r="BQ162" i="17"/>
  <c r="BR162" i="17"/>
  <c r="BS162" i="17"/>
  <c r="BT162" i="17"/>
  <c r="BU162" i="17"/>
  <c r="BV162" i="17"/>
  <c r="BW162" i="17"/>
  <c r="BX162" i="17"/>
  <c r="BY162" i="17"/>
  <c r="BZ162" i="17"/>
  <c r="CA162" i="17"/>
  <c r="B163" i="17"/>
  <c r="C163" i="17"/>
  <c r="BH163" i="17"/>
  <c r="D163" i="17"/>
  <c r="BI163" i="17"/>
  <c r="E163" i="17"/>
  <c r="BJ163" i="17"/>
  <c r="F163" i="17"/>
  <c r="BK163" i="17"/>
  <c r="G163" i="17"/>
  <c r="BL163" i="17"/>
  <c r="H163" i="17"/>
  <c r="BM163" i="17"/>
  <c r="I163" i="17"/>
  <c r="J163" i="17"/>
  <c r="K163" i="17"/>
  <c r="L163" i="17"/>
  <c r="M163" i="17"/>
  <c r="N163" i="17"/>
  <c r="O163" i="17"/>
  <c r="P163" i="17"/>
  <c r="Q163" i="17"/>
  <c r="R163" i="17"/>
  <c r="S163" i="17"/>
  <c r="T163" i="17"/>
  <c r="U163" i="17"/>
  <c r="V163" i="17"/>
  <c r="W163" i="17"/>
  <c r="Y163" i="17"/>
  <c r="Z163" i="17"/>
  <c r="AA163" i="17"/>
  <c r="AB163" i="17"/>
  <c r="BF163" i="17"/>
  <c r="BG163" i="17"/>
  <c r="BN163" i="17"/>
  <c r="BO163" i="17"/>
  <c r="BP163" i="17"/>
  <c r="BQ163" i="17"/>
  <c r="BR163" i="17"/>
  <c r="BS163" i="17"/>
  <c r="BT163" i="17"/>
  <c r="BU163" i="17"/>
  <c r="BV163" i="17"/>
  <c r="BW163" i="17"/>
  <c r="BX163" i="17"/>
  <c r="BY163" i="17"/>
  <c r="BZ163" i="17"/>
  <c r="CA163" i="17"/>
  <c r="B164" i="17"/>
  <c r="C164" i="17"/>
  <c r="BH164" i="17"/>
  <c r="D164" i="17"/>
  <c r="BI164" i="17"/>
  <c r="E164" i="17"/>
  <c r="BJ164" i="17"/>
  <c r="F164" i="17"/>
  <c r="BK164" i="17"/>
  <c r="G164" i="17"/>
  <c r="BL164" i="17"/>
  <c r="H164" i="17"/>
  <c r="BM164" i="17"/>
  <c r="I164" i="17"/>
  <c r="J164" i="17"/>
  <c r="K164" i="17"/>
  <c r="L164" i="17"/>
  <c r="M164" i="17"/>
  <c r="N164" i="17"/>
  <c r="O164" i="17"/>
  <c r="P164" i="17"/>
  <c r="Q164" i="17"/>
  <c r="R164" i="17"/>
  <c r="S164" i="17"/>
  <c r="T164" i="17"/>
  <c r="U164" i="17"/>
  <c r="V164" i="17"/>
  <c r="W164" i="17"/>
  <c r="Y164" i="17"/>
  <c r="Z164" i="17"/>
  <c r="AA164" i="17"/>
  <c r="AB164" i="17"/>
  <c r="BF164" i="17"/>
  <c r="BG164" i="17"/>
  <c r="BN164" i="17"/>
  <c r="BO164" i="17"/>
  <c r="BP164" i="17"/>
  <c r="BQ164" i="17"/>
  <c r="BR164" i="17"/>
  <c r="BS164" i="17"/>
  <c r="BT164" i="17"/>
  <c r="BU164" i="17"/>
  <c r="BV164" i="17"/>
  <c r="BW164" i="17"/>
  <c r="BX164" i="17"/>
  <c r="BY164" i="17"/>
  <c r="BZ164" i="17"/>
  <c r="CA164" i="17"/>
  <c r="B165" i="17"/>
  <c r="C165" i="17"/>
  <c r="BH165" i="17"/>
  <c r="D165" i="17"/>
  <c r="BI165" i="17"/>
  <c r="E165" i="17"/>
  <c r="BJ165" i="17"/>
  <c r="F165" i="17"/>
  <c r="BK165" i="17"/>
  <c r="G165" i="17"/>
  <c r="BL165" i="17"/>
  <c r="H165" i="17"/>
  <c r="BM165" i="17"/>
  <c r="I165" i="17"/>
  <c r="J165" i="17"/>
  <c r="K165" i="17"/>
  <c r="L165" i="17"/>
  <c r="M165" i="17"/>
  <c r="N165" i="17"/>
  <c r="O165" i="17"/>
  <c r="P165" i="17"/>
  <c r="Q165" i="17"/>
  <c r="R165" i="17"/>
  <c r="S165" i="17"/>
  <c r="T165" i="17"/>
  <c r="U165" i="17"/>
  <c r="V165" i="17"/>
  <c r="W165" i="17"/>
  <c r="Y165" i="17"/>
  <c r="Z165" i="17"/>
  <c r="AA165" i="17"/>
  <c r="AB165" i="17"/>
  <c r="BF165" i="17"/>
  <c r="BG165" i="17"/>
  <c r="BN165" i="17"/>
  <c r="BO165" i="17"/>
  <c r="BP165" i="17"/>
  <c r="BQ165" i="17"/>
  <c r="BR165" i="17"/>
  <c r="BS165" i="17"/>
  <c r="BT165" i="17"/>
  <c r="BU165" i="17"/>
  <c r="BV165" i="17"/>
  <c r="BW165" i="17"/>
  <c r="BX165" i="17"/>
  <c r="BY165" i="17"/>
  <c r="BZ165" i="17"/>
  <c r="CA165" i="17"/>
  <c r="B166" i="17"/>
  <c r="C166" i="17"/>
  <c r="BH166" i="17"/>
  <c r="D166" i="17"/>
  <c r="BI166" i="17"/>
  <c r="E166" i="17"/>
  <c r="BJ166" i="17"/>
  <c r="F166" i="17"/>
  <c r="BK166" i="17"/>
  <c r="G166" i="17"/>
  <c r="BL166" i="17"/>
  <c r="H166" i="17"/>
  <c r="BM166" i="17"/>
  <c r="I166" i="17"/>
  <c r="J166" i="17"/>
  <c r="K166" i="17"/>
  <c r="L166" i="17"/>
  <c r="M166" i="17"/>
  <c r="N166" i="17"/>
  <c r="O166" i="17"/>
  <c r="P166" i="17"/>
  <c r="Q166" i="17"/>
  <c r="R166" i="17"/>
  <c r="S166" i="17"/>
  <c r="T166" i="17"/>
  <c r="U166" i="17"/>
  <c r="V166" i="17"/>
  <c r="W166" i="17"/>
  <c r="Y166" i="17"/>
  <c r="Z166" i="17"/>
  <c r="AA166" i="17"/>
  <c r="AB166" i="17"/>
  <c r="BF166" i="17"/>
  <c r="BG166" i="17"/>
  <c r="BN166" i="17"/>
  <c r="BO166" i="17"/>
  <c r="BP166" i="17"/>
  <c r="BQ166" i="17"/>
  <c r="BR166" i="17"/>
  <c r="BS166" i="17"/>
  <c r="BT166" i="17"/>
  <c r="BU166" i="17"/>
  <c r="BV166" i="17"/>
  <c r="BW166" i="17"/>
  <c r="BX166" i="17"/>
  <c r="BY166" i="17"/>
  <c r="BZ166" i="17"/>
  <c r="CA166" i="17"/>
  <c r="B167" i="17"/>
  <c r="C167" i="17"/>
  <c r="BH167" i="17"/>
  <c r="D167" i="17"/>
  <c r="BI167" i="17"/>
  <c r="E167" i="17"/>
  <c r="BJ167" i="17"/>
  <c r="F167" i="17"/>
  <c r="BK167" i="17"/>
  <c r="G167" i="17"/>
  <c r="BL167" i="17"/>
  <c r="H167" i="17"/>
  <c r="BM167" i="17"/>
  <c r="I167" i="17"/>
  <c r="J167" i="17"/>
  <c r="K167" i="17"/>
  <c r="L167" i="17"/>
  <c r="M167" i="17"/>
  <c r="N167" i="17"/>
  <c r="O167" i="17"/>
  <c r="P167" i="17"/>
  <c r="Q167" i="17"/>
  <c r="R167" i="17"/>
  <c r="S167" i="17"/>
  <c r="T167" i="17"/>
  <c r="U167" i="17"/>
  <c r="V167" i="17"/>
  <c r="W167" i="17"/>
  <c r="Y167" i="17"/>
  <c r="Z167" i="17"/>
  <c r="AA167" i="17"/>
  <c r="AB167" i="17"/>
  <c r="BF167" i="17"/>
  <c r="BG167" i="17"/>
  <c r="BN167" i="17"/>
  <c r="BO167" i="17"/>
  <c r="BP167" i="17"/>
  <c r="BQ167" i="17"/>
  <c r="BR167" i="17"/>
  <c r="BS167" i="17"/>
  <c r="BT167" i="17"/>
  <c r="BU167" i="17"/>
  <c r="BV167" i="17"/>
  <c r="BW167" i="17"/>
  <c r="BX167" i="17"/>
  <c r="BY167" i="17"/>
  <c r="BZ167" i="17"/>
  <c r="CA167" i="17"/>
  <c r="B168" i="17"/>
  <c r="C168" i="17"/>
  <c r="BH168" i="17"/>
  <c r="D168" i="17"/>
  <c r="BI168" i="17"/>
  <c r="E168" i="17"/>
  <c r="BJ168" i="17"/>
  <c r="F168" i="17"/>
  <c r="BK168" i="17"/>
  <c r="G168" i="17"/>
  <c r="BL168" i="17"/>
  <c r="H168" i="17"/>
  <c r="BM168" i="17"/>
  <c r="I168" i="17"/>
  <c r="J168" i="17"/>
  <c r="K168" i="17"/>
  <c r="L168" i="17"/>
  <c r="M168" i="17"/>
  <c r="N168" i="17"/>
  <c r="O168" i="17"/>
  <c r="P168" i="17"/>
  <c r="Q168" i="17"/>
  <c r="R168" i="17"/>
  <c r="S168" i="17"/>
  <c r="T168" i="17"/>
  <c r="U168" i="17"/>
  <c r="V168" i="17"/>
  <c r="W168" i="17"/>
  <c r="Y168" i="17"/>
  <c r="Z168" i="17"/>
  <c r="AA168" i="17"/>
  <c r="AB168" i="17"/>
  <c r="BF168" i="17"/>
  <c r="BG168" i="17"/>
  <c r="BN168" i="17"/>
  <c r="BO168" i="17"/>
  <c r="BP168" i="17"/>
  <c r="BQ168" i="17"/>
  <c r="BR168" i="17"/>
  <c r="BS168" i="17"/>
  <c r="BT168" i="17"/>
  <c r="BU168" i="17"/>
  <c r="BV168" i="17"/>
  <c r="BW168" i="17"/>
  <c r="BX168" i="17"/>
  <c r="BY168" i="17"/>
  <c r="BZ168" i="17"/>
  <c r="CA168" i="17"/>
  <c r="B169" i="17"/>
  <c r="C169" i="17"/>
  <c r="BH169" i="17"/>
  <c r="D169" i="17"/>
  <c r="BI169" i="17"/>
  <c r="E169" i="17"/>
  <c r="BJ169" i="17"/>
  <c r="F169" i="17"/>
  <c r="BK169" i="17"/>
  <c r="G169" i="17"/>
  <c r="BL169" i="17"/>
  <c r="H169" i="17"/>
  <c r="BM169" i="17"/>
  <c r="I169" i="17"/>
  <c r="J169" i="17"/>
  <c r="K169" i="17"/>
  <c r="L169" i="17"/>
  <c r="M169" i="17"/>
  <c r="N169" i="17"/>
  <c r="O169" i="17"/>
  <c r="P169" i="17"/>
  <c r="Q169" i="17"/>
  <c r="R169" i="17"/>
  <c r="S169" i="17"/>
  <c r="T169" i="17"/>
  <c r="U169" i="17"/>
  <c r="V169" i="17"/>
  <c r="W169" i="17"/>
  <c r="Y169" i="17"/>
  <c r="Z169" i="17"/>
  <c r="AA169" i="17"/>
  <c r="AB169" i="17"/>
  <c r="BF169" i="17"/>
  <c r="BG169" i="17"/>
  <c r="BN169" i="17"/>
  <c r="BO169" i="17"/>
  <c r="BP169" i="17"/>
  <c r="BQ169" i="17"/>
  <c r="BR169" i="17"/>
  <c r="BS169" i="17"/>
  <c r="BT169" i="17"/>
  <c r="BU169" i="17"/>
  <c r="BV169" i="17"/>
  <c r="BW169" i="17"/>
  <c r="BX169" i="17"/>
  <c r="BY169" i="17"/>
  <c r="BZ169" i="17"/>
  <c r="CA169" i="17"/>
  <c r="B170" i="17"/>
  <c r="C170" i="17"/>
  <c r="BH170" i="17"/>
  <c r="D170" i="17"/>
  <c r="BI170" i="17"/>
  <c r="E170" i="17"/>
  <c r="BJ170" i="17"/>
  <c r="F170" i="17"/>
  <c r="BK170" i="17"/>
  <c r="G170" i="17"/>
  <c r="BL170" i="17"/>
  <c r="H170" i="17"/>
  <c r="BM170" i="17"/>
  <c r="I170" i="17"/>
  <c r="J170" i="17"/>
  <c r="K170" i="17"/>
  <c r="L170" i="17"/>
  <c r="M170" i="17"/>
  <c r="N170" i="17"/>
  <c r="O170" i="17"/>
  <c r="P170" i="17"/>
  <c r="Q170" i="17"/>
  <c r="R170" i="17"/>
  <c r="S170" i="17"/>
  <c r="T170" i="17"/>
  <c r="U170" i="17"/>
  <c r="V170" i="17"/>
  <c r="W170" i="17"/>
  <c r="Y170" i="17"/>
  <c r="Z170" i="17"/>
  <c r="AA170" i="17"/>
  <c r="AB170" i="17"/>
  <c r="BF170" i="17"/>
  <c r="BG170" i="17"/>
  <c r="BN170" i="17"/>
  <c r="BO170" i="17"/>
  <c r="BP170" i="17"/>
  <c r="BQ170" i="17"/>
  <c r="BR170" i="17"/>
  <c r="BS170" i="17"/>
  <c r="BT170" i="17"/>
  <c r="BU170" i="17"/>
  <c r="BV170" i="17"/>
  <c r="BW170" i="17"/>
  <c r="BX170" i="17"/>
  <c r="BY170" i="17"/>
  <c r="BZ170" i="17"/>
  <c r="CA170" i="17"/>
  <c r="B171" i="17"/>
  <c r="C171" i="17"/>
  <c r="BH171" i="17"/>
  <c r="D171" i="17"/>
  <c r="BI171" i="17"/>
  <c r="E171" i="17"/>
  <c r="BJ171" i="17"/>
  <c r="F171" i="17"/>
  <c r="BK171" i="17"/>
  <c r="G171" i="17"/>
  <c r="BL171" i="17"/>
  <c r="H171" i="17"/>
  <c r="BM171" i="17"/>
  <c r="I171" i="17"/>
  <c r="J171" i="17"/>
  <c r="K171" i="17"/>
  <c r="L171" i="17"/>
  <c r="M171" i="17"/>
  <c r="N171" i="17"/>
  <c r="O171" i="17"/>
  <c r="P171" i="17"/>
  <c r="Q171" i="17"/>
  <c r="R171" i="17"/>
  <c r="S171" i="17"/>
  <c r="T171" i="17"/>
  <c r="U171" i="17"/>
  <c r="V171" i="17"/>
  <c r="W171" i="17"/>
  <c r="Y171" i="17"/>
  <c r="Z171" i="17"/>
  <c r="AA171" i="17"/>
  <c r="AB171" i="17"/>
  <c r="BF171" i="17"/>
  <c r="BG171" i="17"/>
  <c r="BN171" i="17"/>
  <c r="BO171" i="17"/>
  <c r="BP171" i="17"/>
  <c r="BQ171" i="17"/>
  <c r="BR171" i="17"/>
  <c r="BS171" i="17"/>
  <c r="BT171" i="17"/>
  <c r="BU171" i="17"/>
  <c r="BV171" i="17"/>
  <c r="BW171" i="17"/>
  <c r="BX171" i="17"/>
  <c r="BY171" i="17"/>
  <c r="BZ171" i="17"/>
  <c r="CA171" i="17"/>
  <c r="B172" i="17"/>
  <c r="C172" i="17"/>
  <c r="BH172" i="17"/>
  <c r="D172" i="17"/>
  <c r="BI172" i="17"/>
  <c r="E172" i="17"/>
  <c r="BJ172" i="17"/>
  <c r="F172" i="17"/>
  <c r="BK172" i="17"/>
  <c r="G172" i="17"/>
  <c r="BL172" i="17"/>
  <c r="H172" i="17"/>
  <c r="BM172" i="17"/>
  <c r="I172" i="17"/>
  <c r="J172" i="17"/>
  <c r="K172" i="17"/>
  <c r="L172" i="17"/>
  <c r="M172" i="17"/>
  <c r="N172" i="17"/>
  <c r="O172" i="17"/>
  <c r="P172" i="17"/>
  <c r="Q172" i="17"/>
  <c r="R172" i="17"/>
  <c r="S172" i="17"/>
  <c r="T172" i="17"/>
  <c r="U172" i="17"/>
  <c r="V172" i="17"/>
  <c r="W172" i="17"/>
  <c r="Y172" i="17"/>
  <c r="Z172" i="17"/>
  <c r="AA172" i="17"/>
  <c r="AB172" i="17"/>
  <c r="BF172" i="17"/>
  <c r="BG172" i="17"/>
  <c r="BN172" i="17"/>
  <c r="BO172" i="17"/>
  <c r="BP172" i="17"/>
  <c r="BQ172" i="17"/>
  <c r="BR172" i="17"/>
  <c r="BS172" i="17"/>
  <c r="BT172" i="17"/>
  <c r="BU172" i="17"/>
  <c r="BV172" i="17"/>
  <c r="BW172" i="17"/>
  <c r="BX172" i="17"/>
  <c r="BY172" i="17"/>
  <c r="BZ172" i="17"/>
  <c r="CA172" i="17"/>
  <c r="B173" i="17"/>
  <c r="C173" i="17"/>
  <c r="BH173" i="17"/>
  <c r="D173" i="17"/>
  <c r="BI173" i="17"/>
  <c r="E173" i="17"/>
  <c r="BJ173" i="17"/>
  <c r="F173" i="17"/>
  <c r="BK173" i="17"/>
  <c r="G173" i="17"/>
  <c r="BL173" i="17"/>
  <c r="H173" i="17"/>
  <c r="BM173" i="17"/>
  <c r="I173" i="17"/>
  <c r="J173" i="17"/>
  <c r="K173" i="17"/>
  <c r="L173" i="17"/>
  <c r="M173" i="17"/>
  <c r="N173" i="17"/>
  <c r="O173" i="17"/>
  <c r="P173" i="17"/>
  <c r="Q173" i="17"/>
  <c r="R173" i="17"/>
  <c r="S173" i="17"/>
  <c r="T173" i="17"/>
  <c r="U173" i="17"/>
  <c r="V173" i="17"/>
  <c r="W173" i="17"/>
  <c r="Y173" i="17"/>
  <c r="Z173" i="17"/>
  <c r="AA173" i="17"/>
  <c r="AB173" i="17"/>
  <c r="BF173" i="17"/>
  <c r="BG173" i="17"/>
  <c r="BN173" i="17"/>
  <c r="BO173" i="17"/>
  <c r="BP173" i="17"/>
  <c r="BQ173" i="17"/>
  <c r="BR173" i="17"/>
  <c r="BS173" i="17"/>
  <c r="BT173" i="17"/>
  <c r="BU173" i="17"/>
  <c r="BV173" i="17"/>
  <c r="BW173" i="17"/>
  <c r="BX173" i="17"/>
  <c r="BY173" i="17"/>
  <c r="BZ173" i="17"/>
  <c r="CA173" i="17"/>
  <c r="B174" i="17"/>
  <c r="C174" i="17"/>
  <c r="BH174" i="17"/>
  <c r="D174" i="17"/>
  <c r="BI174" i="17"/>
  <c r="E174" i="17"/>
  <c r="BJ174" i="17"/>
  <c r="F174" i="17"/>
  <c r="BK174" i="17"/>
  <c r="G174" i="17"/>
  <c r="BL174" i="17"/>
  <c r="H174" i="17"/>
  <c r="BM174" i="17"/>
  <c r="I174" i="17"/>
  <c r="J174" i="17"/>
  <c r="K174" i="17"/>
  <c r="L174" i="17"/>
  <c r="M174" i="17"/>
  <c r="N174" i="17"/>
  <c r="O174" i="17"/>
  <c r="P174" i="17"/>
  <c r="Q174" i="17"/>
  <c r="R174" i="17"/>
  <c r="S174" i="17"/>
  <c r="T174" i="17"/>
  <c r="U174" i="17"/>
  <c r="V174" i="17"/>
  <c r="W174" i="17"/>
  <c r="Y174" i="17"/>
  <c r="Z174" i="17"/>
  <c r="AA174" i="17"/>
  <c r="AB174" i="17"/>
  <c r="BF174" i="17"/>
  <c r="BG174" i="17"/>
  <c r="BN174" i="17"/>
  <c r="BO174" i="17"/>
  <c r="BP174" i="17"/>
  <c r="BQ174" i="17"/>
  <c r="BR174" i="17"/>
  <c r="BS174" i="17"/>
  <c r="BT174" i="17"/>
  <c r="BU174" i="17"/>
  <c r="BV174" i="17"/>
  <c r="BW174" i="17"/>
  <c r="BX174" i="17"/>
  <c r="BY174" i="17"/>
  <c r="BZ174" i="17"/>
  <c r="CA174" i="17"/>
  <c r="B175" i="17"/>
  <c r="C175" i="17"/>
  <c r="BH175" i="17"/>
  <c r="D175" i="17"/>
  <c r="BI175" i="17"/>
  <c r="E175" i="17"/>
  <c r="BJ175" i="17"/>
  <c r="F175" i="17"/>
  <c r="BK175" i="17"/>
  <c r="G175" i="17"/>
  <c r="BL175" i="17"/>
  <c r="H175" i="17"/>
  <c r="BM175" i="17"/>
  <c r="I175" i="17"/>
  <c r="J175" i="17"/>
  <c r="K175" i="17"/>
  <c r="L175" i="17"/>
  <c r="M175" i="17"/>
  <c r="N175" i="17"/>
  <c r="O175" i="17"/>
  <c r="P175" i="17"/>
  <c r="Q175" i="17"/>
  <c r="R175" i="17"/>
  <c r="S175" i="17"/>
  <c r="T175" i="17"/>
  <c r="U175" i="17"/>
  <c r="V175" i="17"/>
  <c r="W175" i="17"/>
  <c r="Y175" i="17"/>
  <c r="Z175" i="17"/>
  <c r="AA175" i="17"/>
  <c r="AB175" i="17"/>
  <c r="BF175" i="17"/>
  <c r="BG175" i="17"/>
  <c r="BN175" i="17"/>
  <c r="BO175" i="17"/>
  <c r="BP175" i="17"/>
  <c r="BQ175" i="17"/>
  <c r="BR175" i="17"/>
  <c r="BS175" i="17"/>
  <c r="BT175" i="17"/>
  <c r="BU175" i="17"/>
  <c r="BV175" i="17"/>
  <c r="BW175" i="17"/>
  <c r="BX175" i="17"/>
  <c r="BY175" i="17"/>
  <c r="BZ175" i="17"/>
  <c r="CA175" i="17"/>
  <c r="B176" i="17"/>
  <c r="C176" i="17"/>
  <c r="BH176" i="17"/>
  <c r="D176" i="17"/>
  <c r="BI176" i="17"/>
  <c r="E176" i="17"/>
  <c r="BJ176" i="17"/>
  <c r="F176" i="17"/>
  <c r="BK176" i="17"/>
  <c r="G176" i="17"/>
  <c r="BL176" i="17"/>
  <c r="H176" i="17"/>
  <c r="BM176" i="17"/>
  <c r="I176" i="17"/>
  <c r="J176" i="17"/>
  <c r="K176" i="17"/>
  <c r="L176" i="17"/>
  <c r="M176" i="17"/>
  <c r="N176" i="17"/>
  <c r="O176" i="17"/>
  <c r="P176" i="17"/>
  <c r="Q176" i="17"/>
  <c r="R176" i="17"/>
  <c r="S176" i="17"/>
  <c r="T176" i="17"/>
  <c r="U176" i="17"/>
  <c r="V176" i="17"/>
  <c r="W176" i="17"/>
  <c r="Y176" i="17"/>
  <c r="Z176" i="17"/>
  <c r="AA176" i="17"/>
  <c r="AB176" i="17"/>
  <c r="BF176" i="17"/>
  <c r="BG176" i="17"/>
  <c r="BN176" i="17"/>
  <c r="BO176" i="17"/>
  <c r="BP176" i="17"/>
  <c r="BQ176" i="17"/>
  <c r="BR176" i="17"/>
  <c r="BS176" i="17"/>
  <c r="BT176" i="17"/>
  <c r="BU176" i="17"/>
  <c r="BV176" i="17"/>
  <c r="BW176" i="17"/>
  <c r="BX176" i="17"/>
  <c r="BY176" i="17"/>
  <c r="BZ176" i="17"/>
  <c r="CA176" i="17"/>
  <c r="B177" i="17"/>
  <c r="C177" i="17"/>
  <c r="BH177" i="17"/>
  <c r="D177" i="17"/>
  <c r="BI177" i="17"/>
  <c r="E177" i="17"/>
  <c r="BJ177" i="17"/>
  <c r="F177" i="17"/>
  <c r="BK177" i="17"/>
  <c r="G177" i="17"/>
  <c r="BL177" i="17"/>
  <c r="H177" i="17"/>
  <c r="BM177" i="17"/>
  <c r="I177" i="17"/>
  <c r="J177" i="17"/>
  <c r="K177" i="17"/>
  <c r="L177" i="17"/>
  <c r="M177" i="17"/>
  <c r="N177" i="17"/>
  <c r="O177" i="17"/>
  <c r="P177" i="17"/>
  <c r="Q177" i="17"/>
  <c r="R177" i="17"/>
  <c r="S177" i="17"/>
  <c r="T177" i="17"/>
  <c r="U177" i="17"/>
  <c r="V177" i="17"/>
  <c r="W177" i="17"/>
  <c r="Y177" i="17"/>
  <c r="Z177" i="17"/>
  <c r="AA177" i="17"/>
  <c r="AB177" i="17"/>
  <c r="BF177" i="17"/>
  <c r="BG177" i="17"/>
  <c r="BN177" i="17"/>
  <c r="BO177" i="17"/>
  <c r="BP177" i="17"/>
  <c r="BQ177" i="17"/>
  <c r="BR177" i="17"/>
  <c r="BS177" i="17"/>
  <c r="BT177" i="17"/>
  <c r="BU177" i="17"/>
  <c r="BV177" i="17"/>
  <c r="BW177" i="17"/>
  <c r="BX177" i="17"/>
  <c r="BY177" i="17"/>
  <c r="BZ177" i="17"/>
  <c r="CA177" i="17"/>
  <c r="B178" i="17"/>
  <c r="C178" i="17"/>
  <c r="BH178" i="17"/>
  <c r="D178" i="17"/>
  <c r="BI178" i="17"/>
  <c r="E178" i="17"/>
  <c r="BJ178" i="17"/>
  <c r="F178" i="17"/>
  <c r="BK178" i="17"/>
  <c r="G178" i="17"/>
  <c r="BL178" i="17"/>
  <c r="H178" i="17"/>
  <c r="BM178" i="17"/>
  <c r="I178" i="17"/>
  <c r="J178" i="17"/>
  <c r="K178" i="17"/>
  <c r="L178" i="17"/>
  <c r="M178" i="17"/>
  <c r="N178" i="17"/>
  <c r="O178" i="17"/>
  <c r="P178" i="17"/>
  <c r="Q178" i="17"/>
  <c r="R178" i="17"/>
  <c r="S178" i="17"/>
  <c r="T178" i="17"/>
  <c r="U178" i="17"/>
  <c r="V178" i="17"/>
  <c r="W178" i="17"/>
  <c r="Y178" i="17"/>
  <c r="Z178" i="17"/>
  <c r="AA178" i="17"/>
  <c r="AB178" i="17"/>
  <c r="BF178" i="17"/>
  <c r="BG178" i="17"/>
  <c r="BN178" i="17"/>
  <c r="BO178" i="17"/>
  <c r="BP178" i="17"/>
  <c r="BQ178" i="17"/>
  <c r="BR178" i="17"/>
  <c r="BS178" i="17"/>
  <c r="BT178" i="17"/>
  <c r="BU178" i="17"/>
  <c r="BV178" i="17"/>
  <c r="BW178" i="17"/>
  <c r="BX178" i="17"/>
  <c r="BY178" i="17"/>
  <c r="BZ178" i="17"/>
  <c r="CA178" i="17"/>
  <c r="B179" i="17"/>
  <c r="C179" i="17"/>
  <c r="BH179" i="17"/>
  <c r="D179" i="17"/>
  <c r="BI179" i="17"/>
  <c r="E179" i="17"/>
  <c r="BJ179" i="17"/>
  <c r="F179" i="17"/>
  <c r="BK179" i="17"/>
  <c r="G179" i="17"/>
  <c r="BL179" i="17"/>
  <c r="H179" i="17"/>
  <c r="BM179" i="17"/>
  <c r="I179" i="17"/>
  <c r="J179" i="17"/>
  <c r="K179" i="17"/>
  <c r="L179" i="17"/>
  <c r="M179" i="17"/>
  <c r="N179" i="17"/>
  <c r="O179" i="17"/>
  <c r="P179" i="17"/>
  <c r="Q179" i="17"/>
  <c r="R179" i="17"/>
  <c r="S179" i="17"/>
  <c r="T179" i="17"/>
  <c r="U179" i="17"/>
  <c r="V179" i="17"/>
  <c r="W179" i="17"/>
  <c r="Y179" i="17"/>
  <c r="Z179" i="17"/>
  <c r="AA179" i="17"/>
  <c r="AB179" i="17"/>
  <c r="BF179" i="17"/>
  <c r="BG179" i="17"/>
  <c r="BN179" i="17"/>
  <c r="BO179" i="17"/>
  <c r="BP179" i="17"/>
  <c r="BQ179" i="17"/>
  <c r="BR179" i="17"/>
  <c r="BS179" i="17"/>
  <c r="BT179" i="17"/>
  <c r="BU179" i="17"/>
  <c r="BV179" i="17"/>
  <c r="BW179" i="17"/>
  <c r="BX179" i="17"/>
  <c r="BY179" i="17"/>
  <c r="BZ179" i="17"/>
  <c r="CA179" i="17"/>
  <c r="B180" i="17"/>
  <c r="C180" i="17"/>
  <c r="BH180" i="17"/>
  <c r="D180" i="17"/>
  <c r="BI180" i="17"/>
  <c r="E180" i="17"/>
  <c r="BJ180" i="17"/>
  <c r="F180" i="17"/>
  <c r="BK180" i="17"/>
  <c r="G180" i="17"/>
  <c r="BL180" i="17"/>
  <c r="H180" i="17"/>
  <c r="BM180" i="17"/>
  <c r="I180" i="17"/>
  <c r="J180" i="17"/>
  <c r="K180" i="17"/>
  <c r="L180" i="17"/>
  <c r="M180" i="17"/>
  <c r="N180" i="17"/>
  <c r="O180" i="17"/>
  <c r="P180" i="17"/>
  <c r="Q180" i="17"/>
  <c r="R180" i="17"/>
  <c r="S180" i="17"/>
  <c r="T180" i="17"/>
  <c r="U180" i="17"/>
  <c r="V180" i="17"/>
  <c r="W180" i="17"/>
  <c r="Y180" i="17"/>
  <c r="Z180" i="17"/>
  <c r="AA180" i="17"/>
  <c r="AB180" i="17"/>
  <c r="BF180" i="17"/>
  <c r="BG180" i="17"/>
  <c r="BN180" i="17"/>
  <c r="BO180" i="17"/>
  <c r="BP180" i="17"/>
  <c r="BQ180" i="17"/>
  <c r="BR180" i="17"/>
  <c r="BS180" i="17"/>
  <c r="BT180" i="17"/>
  <c r="BU180" i="17"/>
  <c r="BV180" i="17"/>
  <c r="BW180" i="17"/>
  <c r="BX180" i="17"/>
  <c r="BY180" i="17"/>
  <c r="BZ180" i="17"/>
  <c r="CA180" i="17"/>
  <c r="B181" i="17"/>
  <c r="C181" i="17"/>
  <c r="BH181" i="17"/>
  <c r="D181" i="17"/>
  <c r="BI181" i="17"/>
  <c r="E181" i="17"/>
  <c r="BJ181" i="17"/>
  <c r="F181" i="17"/>
  <c r="BK181" i="17"/>
  <c r="G181" i="17"/>
  <c r="BL181" i="17"/>
  <c r="H181" i="17"/>
  <c r="BM181" i="17"/>
  <c r="I181" i="17"/>
  <c r="J181" i="17"/>
  <c r="K181" i="17"/>
  <c r="L181" i="17"/>
  <c r="M181" i="17"/>
  <c r="N181" i="17"/>
  <c r="O181" i="17"/>
  <c r="P181" i="17"/>
  <c r="Q181" i="17"/>
  <c r="R181" i="17"/>
  <c r="S181" i="17"/>
  <c r="T181" i="17"/>
  <c r="U181" i="17"/>
  <c r="V181" i="17"/>
  <c r="W181" i="17"/>
  <c r="Y181" i="17"/>
  <c r="Z181" i="17"/>
  <c r="AA181" i="17"/>
  <c r="AB181" i="17"/>
  <c r="BF181" i="17"/>
  <c r="BG181" i="17"/>
  <c r="BN181" i="17"/>
  <c r="BO181" i="17"/>
  <c r="BP181" i="17"/>
  <c r="BQ181" i="17"/>
  <c r="BR181" i="17"/>
  <c r="BS181" i="17"/>
  <c r="BT181" i="17"/>
  <c r="BU181" i="17"/>
  <c r="BV181" i="17"/>
  <c r="BW181" i="17"/>
  <c r="BX181" i="17"/>
  <c r="BY181" i="17"/>
  <c r="BZ181" i="17"/>
  <c r="CA181" i="17"/>
  <c r="B182" i="17"/>
  <c r="C182" i="17"/>
  <c r="BH182" i="17"/>
  <c r="D182" i="17"/>
  <c r="BI182" i="17"/>
  <c r="E182" i="17"/>
  <c r="BJ182" i="17"/>
  <c r="F182" i="17"/>
  <c r="BK182" i="17"/>
  <c r="G182" i="17"/>
  <c r="BL182" i="17"/>
  <c r="H182" i="17"/>
  <c r="BM182" i="17"/>
  <c r="I182" i="17"/>
  <c r="J182" i="17"/>
  <c r="K182" i="17"/>
  <c r="L182" i="17"/>
  <c r="M182" i="17"/>
  <c r="N182" i="17"/>
  <c r="O182" i="17"/>
  <c r="P182" i="17"/>
  <c r="Q182" i="17"/>
  <c r="R182" i="17"/>
  <c r="S182" i="17"/>
  <c r="T182" i="17"/>
  <c r="U182" i="17"/>
  <c r="V182" i="17"/>
  <c r="W182" i="17"/>
  <c r="Y182" i="17"/>
  <c r="Z182" i="17"/>
  <c r="AA182" i="17"/>
  <c r="AB182" i="17"/>
  <c r="BF182" i="17"/>
  <c r="BG182" i="17"/>
  <c r="BN182" i="17"/>
  <c r="BO182" i="17"/>
  <c r="BP182" i="17"/>
  <c r="BQ182" i="17"/>
  <c r="BR182" i="17"/>
  <c r="BS182" i="17"/>
  <c r="BT182" i="17"/>
  <c r="BU182" i="17"/>
  <c r="BV182" i="17"/>
  <c r="BW182" i="17"/>
  <c r="BX182" i="17"/>
  <c r="BY182" i="17"/>
  <c r="BZ182" i="17"/>
  <c r="CA182" i="17"/>
  <c r="B183" i="17"/>
  <c r="C183" i="17"/>
  <c r="BH183" i="17"/>
  <c r="D183" i="17"/>
  <c r="BI183" i="17"/>
  <c r="E183" i="17"/>
  <c r="BJ183" i="17"/>
  <c r="F183" i="17"/>
  <c r="BK183" i="17"/>
  <c r="G183" i="17"/>
  <c r="BL183" i="17"/>
  <c r="H183" i="17"/>
  <c r="BM183" i="17"/>
  <c r="I183" i="17"/>
  <c r="J183" i="17"/>
  <c r="K183" i="17"/>
  <c r="L183" i="17"/>
  <c r="M183" i="17"/>
  <c r="N183" i="17"/>
  <c r="O183" i="17"/>
  <c r="P183" i="17"/>
  <c r="Q183" i="17"/>
  <c r="R183" i="17"/>
  <c r="S183" i="17"/>
  <c r="T183" i="17"/>
  <c r="U183" i="17"/>
  <c r="V183" i="17"/>
  <c r="W183" i="17"/>
  <c r="Y183" i="17"/>
  <c r="Z183" i="17"/>
  <c r="AA183" i="17"/>
  <c r="AB183" i="17"/>
  <c r="BF183" i="17"/>
  <c r="BG183" i="17"/>
  <c r="BN183" i="17"/>
  <c r="BO183" i="17"/>
  <c r="BP183" i="17"/>
  <c r="BQ183" i="17"/>
  <c r="BR183" i="17"/>
  <c r="BS183" i="17"/>
  <c r="BT183" i="17"/>
  <c r="BU183" i="17"/>
  <c r="BV183" i="17"/>
  <c r="BW183" i="17"/>
  <c r="BX183" i="17"/>
  <c r="BY183" i="17"/>
  <c r="BZ183" i="17"/>
  <c r="CA183" i="17"/>
  <c r="B184" i="17"/>
  <c r="C184" i="17"/>
  <c r="BH184" i="17"/>
  <c r="D184" i="17"/>
  <c r="BI184" i="17"/>
  <c r="E184" i="17"/>
  <c r="BJ184" i="17"/>
  <c r="F184" i="17"/>
  <c r="BK184" i="17"/>
  <c r="G184" i="17"/>
  <c r="BL184" i="17"/>
  <c r="H184" i="17"/>
  <c r="BM184" i="17"/>
  <c r="I184" i="17"/>
  <c r="J184" i="17"/>
  <c r="K184" i="17"/>
  <c r="L184" i="17"/>
  <c r="M184" i="17"/>
  <c r="N184" i="17"/>
  <c r="O184" i="17"/>
  <c r="P184" i="17"/>
  <c r="Q184" i="17"/>
  <c r="R184" i="17"/>
  <c r="S184" i="17"/>
  <c r="T184" i="17"/>
  <c r="U184" i="17"/>
  <c r="V184" i="17"/>
  <c r="W184" i="17"/>
  <c r="Y184" i="17"/>
  <c r="Z184" i="17"/>
  <c r="AA184" i="17"/>
  <c r="AB184" i="17"/>
  <c r="BF184" i="17"/>
  <c r="BG184" i="17"/>
  <c r="BN184" i="17"/>
  <c r="BO184" i="17"/>
  <c r="BP184" i="17"/>
  <c r="BQ184" i="17"/>
  <c r="BR184" i="17"/>
  <c r="BS184" i="17"/>
  <c r="BT184" i="17"/>
  <c r="BU184" i="17"/>
  <c r="BV184" i="17"/>
  <c r="BW184" i="17"/>
  <c r="BX184" i="17"/>
  <c r="BY184" i="17"/>
  <c r="BZ184" i="17"/>
  <c r="CA184" i="17"/>
  <c r="B185" i="17"/>
  <c r="C185" i="17"/>
  <c r="BH185" i="17"/>
  <c r="D185" i="17"/>
  <c r="BI185" i="17"/>
  <c r="E185" i="17"/>
  <c r="BJ185" i="17"/>
  <c r="F185" i="17"/>
  <c r="BK185" i="17"/>
  <c r="G185" i="17"/>
  <c r="BL185" i="17"/>
  <c r="H185" i="17"/>
  <c r="BM185" i="17"/>
  <c r="I185" i="17"/>
  <c r="J185" i="17"/>
  <c r="K185" i="17"/>
  <c r="L185" i="17"/>
  <c r="M185" i="17"/>
  <c r="N185" i="17"/>
  <c r="O185" i="17"/>
  <c r="P185" i="17"/>
  <c r="Q185" i="17"/>
  <c r="R185" i="17"/>
  <c r="S185" i="17"/>
  <c r="T185" i="17"/>
  <c r="U185" i="17"/>
  <c r="V185" i="17"/>
  <c r="W185" i="17"/>
  <c r="Y185" i="17"/>
  <c r="Z185" i="17"/>
  <c r="AA185" i="17"/>
  <c r="AB185" i="17"/>
  <c r="BF185" i="17"/>
  <c r="BG185" i="17"/>
  <c r="BN185" i="17"/>
  <c r="BO185" i="17"/>
  <c r="BP185" i="17"/>
  <c r="BQ185" i="17"/>
  <c r="BR185" i="17"/>
  <c r="BS185" i="17"/>
  <c r="BT185" i="17"/>
  <c r="BU185" i="17"/>
  <c r="BV185" i="17"/>
  <c r="BW185" i="17"/>
  <c r="BX185" i="17"/>
  <c r="BY185" i="17"/>
  <c r="BZ185" i="17"/>
  <c r="CA185" i="17"/>
  <c r="B186" i="17"/>
  <c r="C186" i="17"/>
  <c r="BH186" i="17"/>
  <c r="D186" i="17"/>
  <c r="BI186" i="17"/>
  <c r="E186" i="17"/>
  <c r="BJ186" i="17"/>
  <c r="F186" i="17"/>
  <c r="BK186" i="17"/>
  <c r="G186" i="17"/>
  <c r="BL186" i="17"/>
  <c r="H186" i="17"/>
  <c r="BM186" i="17"/>
  <c r="I186" i="17"/>
  <c r="J186" i="17"/>
  <c r="K186" i="17"/>
  <c r="L186" i="17"/>
  <c r="M186" i="17"/>
  <c r="N186" i="17"/>
  <c r="O186" i="17"/>
  <c r="P186" i="17"/>
  <c r="Q186" i="17"/>
  <c r="R186" i="17"/>
  <c r="S186" i="17"/>
  <c r="T186" i="17"/>
  <c r="U186" i="17"/>
  <c r="V186" i="17"/>
  <c r="W186" i="17"/>
  <c r="Y186" i="17"/>
  <c r="Z186" i="17"/>
  <c r="AA186" i="17"/>
  <c r="AB186" i="17"/>
  <c r="BF186" i="17"/>
  <c r="BG186" i="17"/>
  <c r="BN186" i="17"/>
  <c r="BO186" i="17"/>
  <c r="BP186" i="17"/>
  <c r="BQ186" i="17"/>
  <c r="BR186" i="17"/>
  <c r="BS186" i="17"/>
  <c r="BT186" i="17"/>
  <c r="BU186" i="17"/>
  <c r="BV186" i="17"/>
  <c r="BW186" i="17"/>
  <c r="BX186" i="17"/>
  <c r="BY186" i="17"/>
  <c r="BZ186" i="17"/>
  <c r="CA186" i="17"/>
  <c r="B187" i="17"/>
  <c r="C187" i="17"/>
  <c r="BH187" i="17"/>
  <c r="D187" i="17"/>
  <c r="BI187" i="17"/>
  <c r="E187" i="17"/>
  <c r="BJ187" i="17"/>
  <c r="F187" i="17"/>
  <c r="BK187" i="17"/>
  <c r="G187" i="17"/>
  <c r="BL187" i="17"/>
  <c r="H187" i="17"/>
  <c r="BM187" i="17"/>
  <c r="I187" i="17"/>
  <c r="J187" i="17"/>
  <c r="K187" i="17"/>
  <c r="L187" i="17"/>
  <c r="M187" i="17"/>
  <c r="N187" i="17"/>
  <c r="O187" i="17"/>
  <c r="P187" i="17"/>
  <c r="Q187" i="17"/>
  <c r="R187" i="17"/>
  <c r="S187" i="17"/>
  <c r="T187" i="17"/>
  <c r="U187" i="17"/>
  <c r="V187" i="17"/>
  <c r="W187" i="17"/>
  <c r="Y187" i="17"/>
  <c r="Z187" i="17"/>
  <c r="AA187" i="17"/>
  <c r="AB187" i="17"/>
  <c r="BF187" i="17"/>
  <c r="BG187" i="17"/>
  <c r="BN187" i="17"/>
  <c r="BO187" i="17"/>
  <c r="BP187" i="17"/>
  <c r="BQ187" i="17"/>
  <c r="BR187" i="17"/>
  <c r="BS187" i="17"/>
  <c r="BT187" i="17"/>
  <c r="BU187" i="17"/>
  <c r="BV187" i="17"/>
  <c r="BW187" i="17"/>
  <c r="BX187" i="17"/>
  <c r="BY187" i="17"/>
  <c r="BZ187" i="17"/>
  <c r="CA187" i="17"/>
  <c r="B188" i="17"/>
  <c r="C188" i="17"/>
  <c r="BH188" i="17"/>
  <c r="D188" i="17"/>
  <c r="BI188" i="17"/>
  <c r="E188" i="17"/>
  <c r="BJ188" i="17"/>
  <c r="F188" i="17"/>
  <c r="BK188" i="17"/>
  <c r="G188" i="17"/>
  <c r="BL188" i="17"/>
  <c r="H188" i="17"/>
  <c r="BM188" i="17"/>
  <c r="I188" i="17"/>
  <c r="J188" i="17"/>
  <c r="K188" i="17"/>
  <c r="L188" i="17"/>
  <c r="M188" i="17"/>
  <c r="N188" i="17"/>
  <c r="O188" i="17"/>
  <c r="P188" i="17"/>
  <c r="Q188" i="17"/>
  <c r="R188" i="17"/>
  <c r="S188" i="17"/>
  <c r="T188" i="17"/>
  <c r="U188" i="17"/>
  <c r="V188" i="17"/>
  <c r="W188" i="17"/>
  <c r="Y188" i="17"/>
  <c r="Z188" i="17"/>
  <c r="AA188" i="17"/>
  <c r="AB188" i="17"/>
  <c r="BF188" i="17"/>
  <c r="BG188" i="17"/>
  <c r="BN188" i="17"/>
  <c r="BO188" i="17"/>
  <c r="BP188" i="17"/>
  <c r="BQ188" i="17"/>
  <c r="BR188" i="17"/>
  <c r="BS188" i="17"/>
  <c r="BT188" i="17"/>
  <c r="BU188" i="17"/>
  <c r="BV188" i="17"/>
  <c r="BW188" i="17"/>
  <c r="BX188" i="17"/>
  <c r="BY188" i="17"/>
  <c r="BZ188" i="17"/>
  <c r="CA188" i="17"/>
  <c r="B189" i="17"/>
  <c r="C189" i="17"/>
  <c r="BH189" i="17"/>
  <c r="D189" i="17"/>
  <c r="BI189" i="17"/>
  <c r="E189" i="17"/>
  <c r="BJ189" i="17"/>
  <c r="F189" i="17"/>
  <c r="BK189" i="17"/>
  <c r="G189" i="17"/>
  <c r="BL189" i="17"/>
  <c r="H189" i="17"/>
  <c r="BM189" i="17"/>
  <c r="I189" i="17"/>
  <c r="J189" i="17"/>
  <c r="K189" i="17"/>
  <c r="L189" i="17"/>
  <c r="M189" i="17"/>
  <c r="N189" i="17"/>
  <c r="O189" i="17"/>
  <c r="P189" i="17"/>
  <c r="Q189" i="17"/>
  <c r="R189" i="17"/>
  <c r="S189" i="17"/>
  <c r="T189" i="17"/>
  <c r="U189" i="17"/>
  <c r="V189" i="17"/>
  <c r="W189" i="17"/>
  <c r="Y189" i="17"/>
  <c r="Z189" i="17"/>
  <c r="AA189" i="17"/>
  <c r="AB189" i="17"/>
  <c r="BF189" i="17"/>
  <c r="BG189" i="17"/>
  <c r="BN189" i="17"/>
  <c r="BO189" i="17"/>
  <c r="BP189" i="17"/>
  <c r="BQ189" i="17"/>
  <c r="BR189" i="17"/>
  <c r="BS189" i="17"/>
  <c r="BT189" i="17"/>
  <c r="BU189" i="17"/>
  <c r="BV189" i="17"/>
  <c r="BW189" i="17"/>
  <c r="BX189" i="17"/>
  <c r="BY189" i="17"/>
  <c r="BZ189" i="17"/>
  <c r="CA189" i="17"/>
  <c r="B190" i="17"/>
  <c r="C190" i="17"/>
  <c r="BH190" i="17"/>
  <c r="D190" i="17"/>
  <c r="BI190" i="17"/>
  <c r="E190" i="17"/>
  <c r="BJ190" i="17"/>
  <c r="F190" i="17"/>
  <c r="BK190" i="17"/>
  <c r="G190" i="17"/>
  <c r="BL190" i="17"/>
  <c r="H190" i="17"/>
  <c r="BM190" i="17"/>
  <c r="I190" i="17"/>
  <c r="J190" i="17"/>
  <c r="K190" i="17"/>
  <c r="L190" i="17"/>
  <c r="M190" i="17"/>
  <c r="N190" i="17"/>
  <c r="O190" i="17"/>
  <c r="P190" i="17"/>
  <c r="Q190" i="17"/>
  <c r="R190" i="17"/>
  <c r="S190" i="17"/>
  <c r="T190" i="17"/>
  <c r="U190" i="17"/>
  <c r="V190" i="17"/>
  <c r="W190" i="17"/>
  <c r="Y190" i="17"/>
  <c r="Z190" i="17"/>
  <c r="AA190" i="17"/>
  <c r="AB190" i="17"/>
  <c r="BF190" i="17"/>
  <c r="BG190" i="17"/>
  <c r="BN190" i="17"/>
  <c r="BO190" i="17"/>
  <c r="BP190" i="17"/>
  <c r="BQ190" i="17"/>
  <c r="BR190" i="17"/>
  <c r="BS190" i="17"/>
  <c r="BT190" i="17"/>
  <c r="BU190" i="17"/>
  <c r="BV190" i="17"/>
  <c r="BW190" i="17"/>
  <c r="BX190" i="17"/>
  <c r="BY190" i="17"/>
  <c r="BZ190" i="17"/>
  <c r="CA190" i="17"/>
  <c r="B191" i="17"/>
  <c r="C191" i="17"/>
  <c r="BH191" i="17"/>
  <c r="D191" i="17"/>
  <c r="BI191" i="17"/>
  <c r="E191" i="17"/>
  <c r="BJ191" i="17"/>
  <c r="F191" i="17"/>
  <c r="BK191" i="17"/>
  <c r="G191" i="17"/>
  <c r="BL191" i="17"/>
  <c r="H191" i="17"/>
  <c r="BM191" i="17"/>
  <c r="I191" i="17"/>
  <c r="J191" i="17"/>
  <c r="K191" i="17"/>
  <c r="L191" i="17"/>
  <c r="M191" i="17"/>
  <c r="N191" i="17"/>
  <c r="O191" i="17"/>
  <c r="P191" i="17"/>
  <c r="Q191" i="17"/>
  <c r="R191" i="17"/>
  <c r="S191" i="17"/>
  <c r="T191" i="17"/>
  <c r="U191" i="17"/>
  <c r="V191" i="17"/>
  <c r="W191" i="17"/>
  <c r="Y191" i="17"/>
  <c r="Z191" i="17"/>
  <c r="AA191" i="17"/>
  <c r="AB191" i="17"/>
  <c r="BF191" i="17"/>
  <c r="BG191" i="17"/>
  <c r="BN191" i="17"/>
  <c r="BO191" i="17"/>
  <c r="BP191" i="17"/>
  <c r="BQ191" i="17"/>
  <c r="BR191" i="17"/>
  <c r="BS191" i="17"/>
  <c r="BT191" i="17"/>
  <c r="BU191" i="17"/>
  <c r="BV191" i="17"/>
  <c r="BW191" i="17"/>
  <c r="BX191" i="17"/>
  <c r="BY191" i="17"/>
  <c r="BZ191" i="17"/>
  <c r="CA191" i="17"/>
  <c r="B192" i="17"/>
  <c r="C192" i="17"/>
  <c r="BH192" i="17"/>
  <c r="D192" i="17"/>
  <c r="BI192" i="17"/>
  <c r="E192" i="17"/>
  <c r="BJ192" i="17"/>
  <c r="F192" i="17"/>
  <c r="BK192" i="17"/>
  <c r="G192" i="17"/>
  <c r="BL192" i="17"/>
  <c r="H192" i="17"/>
  <c r="BM192" i="17"/>
  <c r="I192" i="17"/>
  <c r="J192" i="17"/>
  <c r="K192" i="17"/>
  <c r="L192" i="17"/>
  <c r="M192" i="17"/>
  <c r="N192" i="17"/>
  <c r="O192" i="17"/>
  <c r="P192" i="17"/>
  <c r="Q192" i="17"/>
  <c r="R192" i="17"/>
  <c r="S192" i="17"/>
  <c r="T192" i="17"/>
  <c r="U192" i="17"/>
  <c r="V192" i="17"/>
  <c r="W192" i="17"/>
  <c r="Y192" i="17"/>
  <c r="Z192" i="17"/>
  <c r="AA192" i="17"/>
  <c r="AB192" i="17"/>
  <c r="BF192" i="17"/>
  <c r="BG192" i="17"/>
  <c r="BN192" i="17"/>
  <c r="BO192" i="17"/>
  <c r="BP192" i="17"/>
  <c r="BQ192" i="17"/>
  <c r="BR192" i="17"/>
  <c r="BS192" i="17"/>
  <c r="BT192" i="17"/>
  <c r="BU192" i="17"/>
  <c r="BV192" i="17"/>
  <c r="BW192" i="17"/>
  <c r="BX192" i="17"/>
  <c r="BY192" i="17"/>
  <c r="BZ192" i="17"/>
  <c r="CA192" i="17"/>
  <c r="B193" i="17"/>
  <c r="C193" i="17"/>
  <c r="BH193" i="17"/>
  <c r="D193" i="17"/>
  <c r="BI193" i="17"/>
  <c r="E193" i="17"/>
  <c r="BJ193" i="17"/>
  <c r="F193" i="17"/>
  <c r="BK193" i="17"/>
  <c r="G193" i="17"/>
  <c r="BL193" i="17"/>
  <c r="H193" i="17"/>
  <c r="BM193" i="17"/>
  <c r="I193" i="17"/>
  <c r="J193" i="17"/>
  <c r="K193" i="17"/>
  <c r="L193" i="17"/>
  <c r="M193" i="17"/>
  <c r="N193" i="17"/>
  <c r="O193" i="17"/>
  <c r="P193" i="17"/>
  <c r="Q193" i="17"/>
  <c r="R193" i="17"/>
  <c r="S193" i="17"/>
  <c r="T193" i="17"/>
  <c r="U193" i="17"/>
  <c r="V193" i="17"/>
  <c r="W193" i="17"/>
  <c r="Y193" i="17"/>
  <c r="Z193" i="17"/>
  <c r="AA193" i="17"/>
  <c r="AB193" i="17"/>
  <c r="BF193" i="17"/>
  <c r="BG193" i="17"/>
  <c r="BN193" i="17"/>
  <c r="BO193" i="17"/>
  <c r="BP193" i="17"/>
  <c r="BQ193" i="17"/>
  <c r="BR193" i="17"/>
  <c r="BS193" i="17"/>
  <c r="BT193" i="17"/>
  <c r="BU193" i="17"/>
  <c r="BV193" i="17"/>
  <c r="BW193" i="17"/>
  <c r="BX193" i="17"/>
  <c r="BY193" i="17"/>
  <c r="BZ193" i="17"/>
  <c r="CA193" i="17"/>
  <c r="B194" i="17"/>
  <c r="C194" i="17"/>
  <c r="BH194" i="17"/>
  <c r="D194" i="17"/>
  <c r="BI194" i="17"/>
  <c r="E194" i="17"/>
  <c r="BJ194" i="17"/>
  <c r="F194" i="17"/>
  <c r="BK194" i="17"/>
  <c r="G194" i="17"/>
  <c r="BL194" i="17"/>
  <c r="H194" i="17"/>
  <c r="BM194" i="17"/>
  <c r="I194" i="17"/>
  <c r="J194" i="17"/>
  <c r="K194" i="17"/>
  <c r="L194" i="17"/>
  <c r="M194" i="17"/>
  <c r="N194" i="17"/>
  <c r="O194" i="17"/>
  <c r="P194" i="17"/>
  <c r="Q194" i="17"/>
  <c r="R194" i="17"/>
  <c r="S194" i="17"/>
  <c r="T194" i="17"/>
  <c r="U194" i="17"/>
  <c r="V194" i="17"/>
  <c r="W194" i="17"/>
  <c r="Y194" i="17"/>
  <c r="Z194" i="17"/>
  <c r="AA194" i="17"/>
  <c r="AB194" i="17"/>
  <c r="BF194" i="17"/>
  <c r="BG194" i="17"/>
  <c r="BN194" i="17"/>
  <c r="BO194" i="17"/>
  <c r="BP194" i="17"/>
  <c r="BQ194" i="17"/>
  <c r="BR194" i="17"/>
  <c r="BS194" i="17"/>
  <c r="BT194" i="17"/>
  <c r="BU194" i="17"/>
  <c r="BV194" i="17"/>
  <c r="BW194" i="17"/>
  <c r="BX194" i="17"/>
  <c r="BY194" i="17"/>
  <c r="BZ194" i="17"/>
  <c r="CA194" i="17"/>
  <c r="B195" i="17"/>
  <c r="C195" i="17"/>
  <c r="BH195" i="17"/>
  <c r="D195" i="17"/>
  <c r="BI195" i="17"/>
  <c r="E195" i="17"/>
  <c r="BJ195" i="17"/>
  <c r="F195" i="17"/>
  <c r="BK195" i="17"/>
  <c r="G195" i="17"/>
  <c r="BL195" i="17"/>
  <c r="H195" i="17"/>
  <c r="BM195" i="17"/>
  <c r="I195" i="17"/>
  <c r="J195" i="17"/>
  <c r="K195" i="17"/>
  <c r="L195" i="17"/>
  <c r="M195" i="17"/>
  <c r="N195" i="17"/>
  <c r="O195" i="17"/>
  <c r="P195" i="17"/>
  <c r="Q195" i="17"/>
  <c r="R195" i="17"/>
  <c r="S195" i="17"/>
  <c r="T195" i="17"/>
  <c r="U195" i="17"/>
  <c r="V195" i="17"/>
  <c r="W195" i="17"/>
  <c r="Y195" i="17"/>
  <c r="Z195" i="17"/>
  <c r="AA195" i="17"/>
  <c r="AB195" i="17"/>
  <c r="BF195" i="17"/>
  <c r="BG195" i="17"/>
  <c r="BN195" i="17"/>
  <c r="BO195" i="17"/>
  <c r="BP195" i="17"/>
  <c r="BQ195" i="17"/>
  <c r="BR195" i="17"/>
  <c r="BS195" i="17"/>
  <c r="BT195" i="17"/>
  <c r="BU195" i="17"/>
  <c r="BV195" i="17"/>
  <c r="BW195" i="17"/>
  <c r="BX195" i="17"/>
  <c r="BY195" i="17"/>
  <c r="BZ195" i="17"/>
  <c r="CA195" i="17"/>
  <c r="B196" i="17"/>
  <c r="C196" i="17"/>
  <c r="BH196" i="17"/>
  <c r="D196" i="17"/>
  <c r="BI196" i="17"/>
  <c r="E196" i="17"/>
  <c r="BJ196" i="17"/>
  <c r="F196" i="17"/>
  <c r="BK196" i="17"/>
  <c r="G196" i="17"/>
  <c r="BL196" i="17"/>
  <c r="H196" i="17"/>
  <c r="BM196" i="17"/>
  <c r="I196" i="17"/>
  <c r="J196" i="17"/>
  <c r="K196" i="17"/>
  <c r="L196" i="17"/>
  <c r="M196" i="17"/>
  <c r="N196" i="17"/>
  <c r="O196" i="17"/>
  <c r="P196" i="17"/>
  <c r="Q196" i="17"/>
  <c r="R196" i="17"/>
  <c r="S196" i="17"/>
  <c r="T196" i="17"/>
  <c r="U196" i="17"/>
  <c r="V196" i="17"/>
  <c r="W196" i="17"/>
  <c r="Y196" i="17"/>
  <c r="Z196" i="17"/>
  <c r="AA196" i="17"/>
  <c r="AB196" i="17"/>
  <c r="BF196" i="17"/>
  <c r="BG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66" i="70"/>
  <c r="F153" i="70"/>
  <c r="G166" i="70"/>
  <c r="G153" i="70"/>
  <c r="H166" i="70"/>
  <c r="H153" i="70"/>
  <c r="I166" i="70"/>
  <c r="I153" i="70"/>
  <c r="J166" i="70"/>
  <c r="J153" i="70"/>
  <c r="B154" i="70"/>
  <c r="F167" i="70"/>
  <c r="F154" i="70"/>
  <c r="G167" i="70"/>
  <c r="G154" i="70"/>
  <c r="H167" i="70"/>
  <c r="H154" i="70"/>
  <c r="I167" i="70"/>
  <c r="I154" i="70"/>
  <c r="J167" i="70"/>
  <c r="J154" i="70"/>
  <c r="B155" i="70"/>
  <c r="F168" i="70"/>
  <c r="F155" i="70"/>
  <c r="G168" i="70"/>
  <c r="G155" i="70"/>
  <c r="H168" i="70"/>
  <c r="H155" i="70"/>
  <c r="I168" i="70"/>
  <c r="I155" i="70"/>
  <c r="J168" i="70"/>
  <c r="J155" i="70"/>
  <c r="B156" i="70"/>
  <c r="F169" i="70"/>
  <c r="F156" i="70"/>
  <c r="G169" i="70"/>
  <c r="G156" i="70"/>
  <c r="H169" i="70"/>
  <c r="H156" i="70"/>
  <c r="I169" i="70"/>
  <c r="I156" i="70"/>
  <c r="J169" i="70"/>
  <c r="J156" i="70"/>
  <c r="B157" i="70"/>
  <c r="F170" i="70"/>
  <c r="F157" i="70"/>
  <c r="G170" i="70"/>
  <c r="G157" i="70"/>
  <c r="H170" i="70"/>
  <c r="H157" i="70"/>
  <c r="I170" i="70"/>
  <c r="I157" i="70"/>
  <c r="J170" i="70"/>
  <c r="J157" i="70"/>
  <c r="B158" i="70"/>
  <c r="F171" i="70"/>
  <c r="F158" i="70"/>
  <c r="G171" i="70"/>
  <c r="G158" i="70"/>
  <c r="H171" i="70"/>
  <c r="H158" i="70"/>
  <c r="I171" i="70"/>
  <c r="I158" i="70"/>
  <c r="J171" i="70"/>
  <c r="J158" i="70"/>
  <c r="B159" i="70"/>
  <c r="F172" i="70"/>
  <c r="F159" i="70"/>
  <c r="G172" i="70"/>
  <c r="G159" i="70"/>
  <c r="H172" i="70"/>
  <c r="H159" i="70"/>
  <c r="I172" i="70"/>
  <c r="I159" i="70"/>
  <c r="J172" i="70"/>
  <c r="J159" i="70"/>
  <c r="B160" i="70"/>
  <c r="F173" i="70"/>
  <c r="F160" i="70"/>
  <c r="G173" i="70"/>
  <c r="G160" i="70"/>
  <c r="H173" i="70"/>
  <c r="H160" i="70"/>
  <c r="I173" i="70"/>
  <c r="I160" i="70"/>
  <c r="J173" i="70"/>
  <c r="J160" i="70"/>
  <c r="B161" i="70"/>
  <c r="F174" i="70"/>
  <c r="F161" i="70"/>
  <c r="G174" i="70"/>
  <c r="G161" i="70"/>
  <c r="H174" i="70"/>
  <c r="H161" i="70"/>
  <c r="I174" i="70"/>
  <c r="I161" i="70"/>
  <c r="J174" i="70"/>
  <c r="J161" i="70"/>
  <c r="B162" i="70"/>
  <c r="F175" i="70"/>
  <c r="F162" i="70"/>
  <c r="G175"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<sst xmlns="http://schemas.openxmlformats.org/spreadsheetml/2006/main" count="7632" uniqueCount="381">
  <si>
    <r>
      <t>Selected Questionnaire</t>
    </r>
    <r>
      <rPr>
        <sz val="10"/>
        <color indexed="22"/>
        <rFont val="Verdana"/>
      </rPr>
      <t xml:space="preserve"> (selected on Admin sheet and populated on each Participant sheet)</t>
    </r>
  </si>
  <si>
    <r>
      <t xml:space="preserve">Satisfaction Questionnaire Tables </t>
    </r>
    <r>
      <rPr>
        <sz val="10"/>
        <color indexed="23"/>
        <rFont val="Verdana"/>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</si>
  <si>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</si>
  <si>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</si>
  <si>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</si>
  <si>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</si>
  <si>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</si>
  <si>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</si>
  <si>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</si>
  <si>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</si>
  <si>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</si>
  <si>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</si>
  <si>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</si>
  <si>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</si>
  <si>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</si>
  <si>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</si>
  <si>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</si>
  <si>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</si>
  <si>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</si>
  <si>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</si>
  <si>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</si>
  <si>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</si>
  <si>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</si>
  <si>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rPr>
      <t>(individual cards as flagged YES on the TASKS worksheet)</t>
    </r>
  </si>
  <si>
    <r>
      <t xml:space="preserve">Satisfaction Questionnaire </t>
    </r>
    <r>
      <rPr>
        <sz val="10"/>
        <color indexed="23"/>
        <rFont val="Verdana"/>
      </rPr>
      <t>(for use with participants…as per questionnaire selected on the ADMIN worksheet)</t>
    </r>
  </si>
  <si>
    <r>
      <t xml:space="preserve">Step 1: </t>
    </r>
    <r>
      <rPr>
        <sz val="10"/>
        <color indexed="22"/>
        <rFont val="Verdana"/>
      </rPr>
      <t>Expand sections below to enter your study's details</t>
    </r>
  </si>
  <si>
    <r>
      <t xml:space="preserve">Step 2: </t>
    </r>
    <r>
      <rPr>
        <sz val="10"/>
        <color indexed="22"/>
        <rFont val="Verdana"/>
      </rPr>
      <t xml:space="preserve">Click </t>
    </r>
    <r>
      <rPr>
        <b/>
        <sz val="10"/>
        <color indexed="22"/>
        <rFont val="Verdana"/>
      </rPr>
      <t>SAVE CHANGES</t>
    </r>
    <r>
      <rPr>
        <sz val="10"/>
        <color indexed="22"/>
        <rFont val="Verdana"/>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</si>
  <si>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</si>
  <si>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</si>
  <si>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</si>
  <si>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</si>
  <si>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</si>
  <si>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</si>
  <si>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</si>
  <si>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</si>
  <si>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</si>
  <si>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</si>
  <si>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</si>
  <si>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</si>
  <si>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</si>
  <si>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</si>
  <si>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</si>
  <si>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</si>
  <si>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rPr>
      <t>(for tasks)</t>
    </r>
  </si>
  <si>
    <r>
      <t>Confidence Scale</t>
    </r>
    <r>
      <rPr>
        <sz val="10"/>
        <color indexed="23"/>
        <rFont val="Verdana"/>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</si>
  <si>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</si>
  <si>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</si>
  <si>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</si>
  <si>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</si>
  <si>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</si>
  <si>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</si>
  <si>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</si>
  <si>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</si>
  <si>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</si>
  <si>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</si>
  <si>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</si>
  <si>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</si>
  <si>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</si>
  <si>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</si>
  <si>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</si>
  <si>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</si>
  <si>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</si>
  <si>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</si>
  <si>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</si>
  <si>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</si>
  <si>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</si>
  <si>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</si>
  <si>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</si>
  <si>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</si>
  <si>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</si>
  <si>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</si>
  <si>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</si>
  <si>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</si>
  <si>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</si>
  <si>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</si>
  <si>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</si>
  <si>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</si>
  <si>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</si>
  <si>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</si>
  <si>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rPr>
      <t>Complete your study's details on the ADMIN and TASKS sheets.</t>
    </r>
  </si>
  <si>
    <t>TaskCards</t>
  </si>
  <si>
    <r>
      <t xml:space="preserve">CHART 3. Task Completion </t>
    </r>
    <r>
      <rPr>
        <sz val="10"/>
        <color indexed="23"/>
        <rFont val="Verdana"/>
      </rPr>
      <t>(Adjusted)</t>
    </r>
  </si>
  <si>
    <r>
      <t xml:space="preserve">CHART 2. Task Completion </t>
    </r>
    <r>
      <rPr>
        <sz val="10"/>
        <color indexed="23"/>
        <rFont val="Verdana"/>
      </rPr>
      <t>(Non-Adjusted)</t>
    </r>
  </si>
  <si>
    <r>
      <t>CHART 1. Task Performance</t>
    </r>
    <r>
      <rPr>
        <sz val="10"/>
        <rFont val="Verdana"/>
      </rPr>
      <t xml:space="preserve"> </t>
    </r>
    <r>
      <rPr>
        <sz val="10"/>
        <color indexed="23"/>
        <rFont val="Verdana"/>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</si>
  <si>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</si>
  <si>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</si>
  <si>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</si>
  <si>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</si>
  <si>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</si>
  <si>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</si>
  <si>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</si>
  <si>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</si>
  <si>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</si>
  <si>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</si>
  <si>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</si>
  <si>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</si>
  <si>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</si>
  <si>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</si>
  <si>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</si>
  <si>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</si>
  <si>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</si>
  <si>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</si>
  <si>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</si>
  <si>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</si>
  <si>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</si>
  <si>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</si>
  <si>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</si>
  <si>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</si>
  <si>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</si>
  <si>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</si>
  <si>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</si>
  <si>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</si>
  <si>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</si>
  <si>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</si>
  <si>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</si>
  <si>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</si>
  <si>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</si>
  <si>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</si>
  <si>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</si>
  <si>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</si>
  <si>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</si>
  <si>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</si>
  <si>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</si>
  <si>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</si>
  <si>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</si>
  <si>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</si>
  <si>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</si>
  <si>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</si>
  <si>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</si>
  <si>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</si>
  <si>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</si>
  <si>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</si>
  <si>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</si>
  <si>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</si>
  <si>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</si>
  <si>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</si>
  <si>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</si>
  <si>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</si>
  <si>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</si>
  <si>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</si>
  <si>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</si>
  <si>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</si>
  <si>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</si>
  <si>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</si>
  <si>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</si>
  <si>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</si>
  <si>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</si>
  <si>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</si>
  <si>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</si>
  <si>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</si>
  <si>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</si>
  <si>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</si>
  <si>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</si>
  <si>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</si>
  <si>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</si>
  <si>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</si>
  <si>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</si>
  <si>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</si>
  <si>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</si>
  <si>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rPr>
      <t>(select one)</t>
    </r>
  </si>
  <si>
    <r>
      <t xml:space="preserve">Step 2. </t>
    </r>
    <r>
      <rPr>
        <sz val="10"/>
        <color indexed="22"/>
        <rFont val="Verdana"/>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</si>
  <si>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</si>
  <si>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</si>
  <si>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</si>
  <si>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</si>
  <si>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</si>
  <si>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</si>
  <si>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</si>
  <si>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</si>
  <si>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</si>
  <si>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</si>
  <si>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</si>
  <si>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</si>
  <si>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</si>
  <si>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</si>
  <si>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</si>
  <si>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</si>
  <si>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</si>
  <si>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</si>
  <si>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</si>
  <si>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</si>
  <si>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</si>
  <si>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</si>
  <si>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</si>
  <si>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</si>
  <si>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</si>
  <si>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</si>
  <si>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</si>
  <si>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</si>
  <si>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</si>
  <si>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</si>
  <si>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</si>
  <si>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</si>
  <si>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</si>
  <si>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</si>
  <si>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</si>
  <si>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</si>
  <si>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</si>
  <si>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</si>
  <si>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</si>
  <si>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</si>
  <si>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</si>
  <si>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</si>
  <si>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</si>
  <si>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</si>
  <si>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</si>
  <si>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</si>
  <si>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rPr>
      <t>(System Usability Scale)</t>
    </r>
  </si>
  <si>
    <r>
      <t>CHART 6. Time Spent/Task</t>
    </r>
    <r>
      <rPr>
        <sz val="10"/>
        <rFont val="Verdana"/>
      </rPr>
      <t xml:space="preserve"> </t>
    </r>
    <r>
      <rPr>
        <sz val="10"/>
        <color indexed="23"/>
        <rFont val="Verdana"/>
      </rPr>
      <t>(Mean w/ Min &amp; Max)</t>
    </r>
  </si>
  <si>
    <r>
      <t xml:space="preserve">CHART 5. Task Completion &amp; Confidence </t>
    </r>
    <r>
      <rPr>
        <sz val="10"/>
        <color indexed="23"/>
        <rFont val="Verdana"/>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</si>
  <si>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</si>
  <si>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</si>
  <si>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</si>
  <si>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</si>
  <si>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</si>
  <si>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</si>
  <si>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</si>
  <si>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</si>
  <si>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</si>
  <si>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</si>
  <si>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</si>
  <si>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</si>
  <si>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</si>
  <si>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</si>
  <si>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</si>
  <si>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</si>
  <si>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</si>
  <si>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</si>
  <si>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</si>
  <si>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</si>
  <si>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</si>
  <si>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</si>
  <si>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</si>
  <si>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</si>
  <si>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</si>
  <si>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</si>
  <si>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</si>
  <si>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</si>
  <si>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</si>
  <si>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</si>
  <si>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</si>
  <si>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</si>
  <si>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</si>
  <si>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</si>
  <si>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</si>
  <si>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</si>
  <si>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</si>
  <si>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</si>
  <si>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</si>
  <si>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</si>
  <si>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</si>
  <si>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</si>
  <si>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</si>
  <si>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</si>
  <si>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</si>
  <si>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</si>
  <si>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</si>
  <si>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</si>
  <si>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</si>
  <si>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</si>
  <si>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</si>
  <si>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</si>
  <si>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</si>
  <si>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</si>
  <si>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</si>
  <si>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</si>
  <si>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</si>
  <si>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rPr>
      <t xml:space="preserve">Review participants' observations on a per task basis. </t>
    </r>
    <r>
      <rPr>
        <b/>
        <sz val="10"/>
        <color indexed="22"/>
        <rFont val="Verdana"/>
      </rPr>
      <t>EDIT ONLY on P sheets</t>
    </r>
    <r>
      <rPr>
        <sz val="10"/>
        <color indexed="22"/>
        <rFont val="Verdana"/>
      </rPr>
      <t>.</t>
    </r>
  </si>
  <si>
    <r>
      <t xml:space="preserve">Step 2. </t>
    </r>
    <r>
      <rPr>
        <sz val="10"/>
        <color indexed="22"/>
        <rFont val="Verdana"/>
      </rPr>
      <t xml:space="preserve">Select/deselect tasks, participants, scoring criteria on the </t>
    </r>
    <r>
      <rPr>
        <b/>
        <sz val="10"/>
        <color indexed="22"/>
        <rFont val="Verdana"/>
      </rPr>
      <t>ADMIN</t>
    </r>
    <r>
      <rPr>
        <sz val="10"/>
        <color indexed="22"/>
        <rFont val="Verdana"/>
      </rPr>
      <t xml:space="preserve"> and </t>
    </r>
    <r>
      <rPr>
        <b/>
        <sz val="10"/>
        <color indexed="22"/>
        <rFont val="Verdana"/>
      </rPr>
      <t>TASKS</t>
    </r>
    <r>
      <rPr>
        <sz val="10"/>
        <color indexed="22"/>
        <rFont val="Verdana"/>
      </rPr>
      <t xml:space="preserve"> sheets and </t>
    </r>
    <r>
      <rPr>
        <b/>
        <sz val="10"/>
        <color indexed="22"/>
        <rFont val="Verdana"/>
      </rPr>
      <t>SAVE CHANGES</t>
    </r>
    <r>
      <rPr>
        <sz val="10"/>
        <color indexed="22"/>
        <rFont val="Verdana"/>
      </rPr>
      <t>.</t>
    </r>
  </si>
  <si>
    <r>
      <t xml:space="preserve">Step 2: </t>
    </r>
    <r>
      <rPr>
        <sz val="10"/>
        <color indexed="22"/>
        <rFont val="Verdana"/>
      </rPr>
      <t xml:space="preserve">Click </t>
    </r>
    <r>
      <rPr>
        <b/>
        <sz val="10"/>
        <color indexed="22"/>
        <rFont val="Verdana"/>
      </rPr>
      <t>SAVE CHANGES</t>
    </r>
    <r>
      <rPr>
        <sz val="10"/>
        <color indexed="22"/>
        <rFont val="Verdana"/>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</si>
  <si>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</si>
  <si>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</si>
  <si>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</si>
  <si>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</si>
  <si>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</si>
  <si>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</si>
  <si>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</si>
  <si>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</si>
  <si>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</si>
  <si>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</si>
  <si>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</si>
  <si>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</si>
  <si>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</si>
  <si>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</si>
  <si>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</si>
  <si>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</si>
  <si>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</si>
  <si>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</si>
  <si>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</si>
  <si>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</si>
  <si>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</si>
  <si>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</si>
  <si>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</si>
  <si>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</si>
  <si>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</si>
  <si>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</si>
  <si>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</si>
  <si>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</si>
  <si>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</si>
  <si>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</si>
  <si>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</si>
  <si>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</si>
  <si>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</si>
  <si>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</si>
  <si>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</si>
  <si>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</si>
  <si>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</si>
  <si>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</si>
  <si>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</si>
  <si>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</si>
  <si>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</si>
  <si>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</si>
  <si>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</si>
  <si>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</si>
  <si>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rPr>
      <t>(</t>
    </r>
    <r>
      <rPr>
        <b/>
        <i/>
        <sz val="10"/>
        <color indexed="22"/>
        <rFont val="Verdana"/>
        <family val="2"/>
      </rPr>
      <t>read only)</t>
    </r>
  </si>
  <si>
    <r>
      <t xml:space="preserve">CHART 4. Task Completion &amp; Confidence </t>
    </r>
    <r>
      <rPr>
        <sz val="10"/>
        <color indexed="23"/>
        <rFont val="Verdana"/>
      </rPr>
      <t>(Non-Adjusted)</t>
    </r>
  </si>
  <si>
    <t>View Testimonials</t>
  </si>
  <si>
    <r>
      <t>CHART 8. Satisfaction</t>
    </r>
    <r>
      <rPr>
        <b/>
        <sz val="10"/>
        <color indexed="23"/>
        <rFont val="Verdana"/>
      </rPr>
      <t xml:space="preserve"> </t>
    </r>
    <r>
      <rPr>
        <sz val="10"/>
        <color indexed="23"/>
        <rFont val="Verdana"/>
      </rPr>
      <t>(Perceived Ease of Use &amp; Usefulness)</t>
    </r>
  </si>
  <si>
    <t>Select a Satisfaction questionnaire on the ADMIN worksheet and SAVE CHANGES to have it appear here…</t>
  </si>
  <si>
    <t>&lt;enter name&gt;</t>
  </si>
  <si>
    <t>(TAM) Perceived Usefulness and Ease of Use (Technology Acceptance Model) *</t>
  </si>
  <si>
    <t>Citizen journalism</t>
  </si>
  <si>
    <t xml:space="preserve">if you want to get daily updates regarding news can you find the subcriber </t>
  </si>
  <si>
    <t>you just came to know about some breaking news where can you find it</t>
  </si>
  <si>
    <t xml:space="preserve"> your  reading an article at night and the white background is effecting your eyes can you find dark theme (reading mode)</t>
  </si>
  <si>
    <t>your are a business person and you want to know about stock market news</t>
  </si>
  <si>
    <t>you missed yesterday's football match and you wanted know who won the match</t>
  </si>
  <si>
    <t>some incident took place in your residential areas and you wanted to create awareness amoung people can you upload the news</t>
  </si>
  <si>
    <t>you wish to upload a news for that you need to login can you find it</t>
  </si>
  <si>
    <t>Anirudh</t>
  </si>
  <si>
    <t>observer</t>
  </si>
  <si>
    <t>Praneeth</t>
  </si>
  <si>
    <t>Rohan</t>
  </si>
  <si>
    <t>Observer</t>
  </si>
  <si>
    <t>p1</t>
  </si>
  <si>
    <t>p2</t>
  </si>
  <si>
    <t>p3</t>
  </si>
  <si>
    <t>p4</t>
  </si>
  <si>
    <t>p5</t>
  </si>
  <si>
    <t>Vishal</t>
  </si>
  <si>
    <t>Merin</t>
  </si>
  <si>
    <t>Yashwanth varakala</t>
  </si>
  <si>
    <t>expressed difficulty</t>
  </si>
  <si>
    <t>no problem</t>
  </si>
  <si>
    <t>observed difficulty</t>
  </si>
  <si>
    <t>Resume</t>
  </si>
  <si>
    <t>RESET</t>
  </si>
  <si>
    <t>failed</t>
  </si>
  <si>
    <t>succedded with assistance</t>
  </si>
  <si>
    <t>USER 3</t>
  </si>
  <si>
    <t>USER 2</t>
  </si>
  <si>
    <t>USER 1</t>
  </si>
  <si>
    <t>USER 4</t>
  </si>
  <si>
    <t>USER 5</t>
  </si>
  <si>
    <t>TASK 1</t>
  </si>
  <si>
    <t>TASK 2</t>
  </si>
  <si>
    <t>TASK 3</t>
  </si>
  <si>
    <t>TASK 4</t>
  </si>
  <si>
    <t>TASK 5</t>
  </si>
  <si>
    <t>TASK 6</t>
  </si>
  <si>
    <t>TASK 7</t>
  </si>
  <si>
    <t>User</t>
  </si>
  <si>
    <t>USER</t>
  </si>
  <si>
    <t>Avg</t>
  </si>
  <si>
    <t>Std Deviation</t>
  </si>
  <si>
    <t>H</t>
  </si>
  <si>
    <t>L</t>
  </si>
  <si>
    <t>vishal</t>
  </si>
  <si>
    <t>merin</t>
  </si>
  <si>
    <t>yashwanth</t>
  </si>
  <si>
    <t>Input Table</t>
  </si>
  <si>
    <t>Results Table</t>
  </si>
  <si>
    <t>Passed Tests</t>
  </si>
  <si>
    <t>Total Tests</t>
  </si>
  <si>
    <t>Confidence Intervals</t>
  </si>
  <si>
    <t>Low</t>
  </si>
  <si>
    <t>High</t>
  </si>
  <si>
    <t>Marginal error</t>
  </si>
  <si>
    <t>Best Estimate</t>
  </si>
  <si>
    <t>Praeeth</t>
  </si>
  <si>
    <t>obsereved difficulty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</si>
</sst>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09">
    <font>
      <sz val="10"/>
      <name val="Verdana"/>
    </font>
    <font>
      <b/>
      <sz val="10"/>
      <name val="Verdana"/>
    </font>
    <font>
      <sz val="10"/>
      <name val="Verdana"/>
    </font>
    <font>
      <sz val="10"/>
      <color indexed="9"/>
      <name val="Verdana"/>
    </font>
    <font>
      <u/>
      <sz val="10"/>
      <color indexed="12"/>
      <name val="Verdana"/>
    </font>
    <font>
      <b/>
      <sz val="10"/>
      <color indexed="9"/>
      <name val="Verdana"/>
    </font>
    <font>
      <sz val="10"/>
      <color indexed="23"/>
      <name val="Verdana"/>
    </font>
    <font>
      <sz val="10"/>
      <color indexed="63"/>
      <name val="Verdana"/>
    </font>
    <font>
      <b/>
      <sz val="10"/>
      <color indexed="55"/>
      <name val="Verdana"/>
    </font>
    <font>
      <sz val="10"/>
      <name val="Verdana"/>
    </font>
    <font>
      <sz val="10"/>
      <name val="Verdana"/>
    </font>
    <font>
      <sz val="10"/>
      <name val="Verdana"/>
    </font>
    <font>
      <sz val="10"/>
      <color indexed="63"/>
      <name val="Verdana"/>
    </font>
    <font>
      <sz val="10"/>
      <name val="Verdana"/>
    </font>
    <font>
      <b/>
      <sz val="8"/>
      <color indexed="23"/>
      <name val="Verdana"/>
      <family val="2"/>
    </font>
    <font>
      <b/>
      <sz val="10"/>
      <color indexed="23"/>
      <name val="Verdana"/>
    </font>
    <font>
      <b/>
      <i/>
      <sz val="18"/>
      <color indexed="47"/>
      <name val="Verdana"/>
    </font>
    <font>
      <b/>
      <sz val="10"/>
      <color indexed="22"/>
      <name val="Verdana"/>
    </font>
    <font>
      <sz val="10"/>
      <color indexed="22"/>
      <name val="Verdana"/>
    </font>
    <font>
      <b/>
      <sz val="9"/>
      <color indexed="22"/>
      <name val="Verdana"/>
    </font>
    <font>
      <b/>
      <sz val="10"/>
      <color indexed="47"/>
      <name val="Verdana"/>
    </font>
    <font>
      <sz val="10"/>
      <color indexed="47"/>
      <name val="Verdana"/>
    </font>
    <font>
      <b/>
      <sz val="12"/>
      <color indexed="22"/>
      <name val="Verdana"/>
    </font>
    <font>
      <b/>
      <sz val="10"/>
      <color indexed="57"/>
      <name val="Verdana"/>
    </font>
    <font>
      <b/>
      <sz val="10"/>
      <color indexed="63"/>
      <name val="Verdana"/>
    </font>
    <font>
      <b/>
      <sz val="10"/>
      <color indexed="57"/>
      <name val="Verdana"/>
    </font>
    <font>
      <sz val="18"/>
      <color indexed="63"/>
      <name val="Verdana"/>
    </font>
    <font>
      <sz val="9"/>
      <color indexed="63"/>
      <name val="Verdana"/>
    </font>
    <font>
      <b/>
      <sz val="12"/>
      <color indexed="63"/>
      <name val="Verdana"/>
    </font>
    <font>
      <b/>
      <sz val="12"/>
      <name val="Verdana"/>
    </font>
    <font>
      <sz val="9"/>
      <name val="Geneva"/>
    </font>
    <font>
      <sz val="8"/>
      <name val="Verdana"/>
      <family val="2"/>
    </font>
    <font>
      <b/>
      <sz val="10"/>
      <color indexed="54"/>
      <name val="Verdana"/>
    </font>
    <font>
      <sz val="8"/>
      <color indexed="63"/>
      <name val="Verdana"/>
    </font>
    <font>
      <sz val="8"/>
      <name val="Verdana"/>
      <family val="2"/>
    </font>
    <font>
      <sz val="8"/>
      <color indexed="23"/>
      <name val="Verdana"/>
    </font>
    <font>
      <sz val="10"/>
      <color indexed="55"/>
      <name val="Verdana"/>
      <family val="2"/>
    </font>
    <font>
      <sz val="9"/>
      <color indexed="23"/>
      <name val="Geneva"/>
    </font>
    <font>
      <b/>
      <sz val="9"/>
      <color indexed="23"/>
      <name val="Geneva"/>
    </font>
    <font>
      <sz val="10"/>
      <name val="Verdana"/>
    </font>
    <font>
      <i/>
      <sz val="10"/>
      <color indexed="63"/>
      <name val="Verdana"/>
      <family val="2"/>
    </font>
    <font>
      <sz val="10"/>
      <color indexed="23"/>
      <name val="Verdana"/>
    </font>
    <font>
      <i/>
      <sz val="10"/>
      <color indexed="23"/>
      <name val="Verdana"/>
      <family val="2"/>
    </font>
    <font>
      <b/>
      <sz val="8"/>
      <color indexed="63"/>
      <name val="Verdana"/>
    </font>
    <font>
      <b/>
      <sz val="18"/>
      <color indexed="63"/>
      <name val="Verdana"/>
      <family val="2"/>
    </font>
    <font>
      <sz val="18"/>
      <color indexed="63"/>
      <name val="Verdana"/>
    </font>
    <font>
      <sz val="12"/>
      <color indexed="63"/>
      <name val="Verdana"/>
      <family val="2"/>
    </font>
    <font>
      <b/>
      <sz val="8"/>
      <name val="Verdana"/>
      <family val="2"/>
    </font>
    <font>
      <u/>
      <sz val="8"/>
      <color indexed="12"/>
      <name val="Verdana"/>
    </font>
    <font>
      <sz val="10"/>
      <color indexed="9"/>
      <name val="Verdana"/>
    </font>
    <font>
      <sz val="10"/>
      <color indexed="63"/>
      <name val="Verdana"/>
    </font>
    <font>
      <sz val="9"/>
      <color indexed="63"/>
      <name val="Verdana"/>
    </font>
    <font>
      <b/>
      <sz val="9"/>
      <color indexed="63"/>
      <name val="Verdana"/>
      <family val="2"/>
    </font>
    <font>
      <b/>
      <sz val="10"/>
      <color indexed="63"/>
      <name val="Verdana"/>
    </font>
    <font>
      <sz val="10"/>
      <color indexed="23"/>
      <name val="Verdana"/>
    </font>
    <font>
      <sz val="10"/>
      <color indexed="22"/>
      <name val="Verdana"/>
    </font>
    <font>
      <sz val="8"/>
      <name val="Verdana"/>
      <family val="2"/>
    </font>
    <font>
      <b/>
      <sz val="20"/>
      <color indexed="63"/>
      <name val="Verdana"/>
      <family val="2"/>
    </font>
    <font>
      <sz val="7"/>
      <color indexed="63"/>
      <name val="Verdana"/>
    </font>
    <font>
      <b/>
      <sz val="10"/>
      <name val="Verdana"/>
    </font>
    <font>
      <b/>
      <sz val="9"/>
      <color indexed="63"/>
      <name val="Verdana"/>
      <family val="2"/>
    </font>
    <font>
      <b/>
      <i/>
      <sz val="12"/>
      <color indexed="22"/>
      <name val="Verdana"/>
      <family val="2"/>
    </font>
    <font>
      <b/>
      <sz val="10"/>
      <color indexed="23"/>
      <name val="Verdana"/>
    </font>
    <font>
      <sz val="8"/>
      <color indexed="22"/>
      <name val="Verdana"/>
    </font>
    <font>
      <b/>
      <sz val="11"/>
      <name val="Verdana"/>
      <family val="2"/>
    </font>
    <font>
      <sz val="10"/>
      <color indexed="54"/>
      <name val="Verdana"/>
    </font>
    <font>
      <sz val="8"/>
      <color indexed="81"/>
      <name val="Tahoma"/>
      <family val="2"/>
    </font>
    <font>
      <b/>
      <sz val="8"/>
      <name val="Verdana"/>
      <family val="2"/>
    </font>
    <font>
      <sz val="9"/>
      <name val="Verdana"/>
    </font>
    <font>
      <sz val="9"/>
      <color indexed="23"/>
      <name val="Verdana"/>
    </font>
    <font>
      <sz val="9"/>
      <color indexed="57"/>
      <name val="Stencil"/>
      <family val="5"/>
    </font>
    <font>
      <sz val="9"/>
      <color indexed="57"/>
      <name val="Symbol"/>
      <family val="1"/>
    </font>
    <font>
      <sz val="10"/>
      <name val="Verdana"/>
    </font>
    <font>
      <b/>
      <sz val="10"/>
      <color indexed="55"/>
      <name val="Verdana"/>
    </font>
    <font>
      <sz val="10"/>
      <color indexed="16"/>
      <name val="Verdana"/>
    </font>
    <font>
      <b/>
      <sz val="9"/>
      <name val="Verdana"/>
      <family val="2"/>
    </font>
    <font>
      <i/>
      <sz val="10"/>
      <color indexed="23"/>
      <name val="Verdana"/>
      <family val="2"/>
    </font>
    <font>
      <b/>
      <i/>
      <sz val="10"/>
      <color indexed="22"/>
      <name val="Verdana"/>
      <family val="2"/>
    </font>
    <font>
      <b/>
      <sz val="12"/>
      <color indexed="23"/>
      <name val="Verdana"/>
    </font>
    <font>
      <sz val="12"/>
      <color indexed="23"/>
      <name val="Verdana"/>
      <family val="2"/>
    </font>
    <font>
      <sz val="9"/>
      <color indexed="23"/>
      <name val="Verdana"/>
    </font>
    <font>
      <sz val="9"/>
      <color indexed="22"/>
      <name val="Verdana"/>
    </font>
    <font>
      <i/>
      <sz val="9"/>
      <color indexed="23"/>
      <name val="Verdana"/>
    </font>
    <font>
      <i/>
      <sz val="9"/>
      <color indexed="23"/>
      <name val="Verdana"/>
    </font>
    <font>
      <i/>
      <sz val="9"/>
      <name val="Verdana"/>
      <family val="2"/>
    </font>
    <font>
      <i/>
      <sz val="10"/>
      <name val="Verdana"/>
    </font>
    <font>
      <b/>
      <i/>
      <sz val="10"/>
      <color indexed="23"/>
      <name val="Verdana"/>
      <family val="2"/>
    </font>
    <font>
      <b/>
      <i/>
      <u/>
      <sz val="10"/>
      <color indexed="12"/>
      <name val="Verdana"/>
      <family val="2"/>
    </font>
    <font>
      <sz val="9"/>
      <name val="Verdana"/>
    </font>
    <font>
      <b/>
      <sz val="9"/>
      <color indexed="23"/>
      <name val="Verdana"/>
    </font>
    <font>
      <i/>
      <sz val="10"/>
      <color indexed="22"/>
      <name val="Verdana"/>
    </font>
    <font>
      <i/>
      <sz val="10"/>
      <color indexed="9"/>
      <name val="Verdana"/>
      <family val="2"/>
    </font>
    <font>
      <sz val="10"/>
      <name val="Verdana"/>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2"/>
      <color rgb="FF000000"/>
      <name val="Lucida Grande"/>
    </font>
    <font>
      <sz val="10"/>
      <color rgb="FF000000"/>
      <name val="Lucida Grande"/>
    </font>
    <font>
      <sz val="10"/>
      <color rgb="FF000000"/>
      <name val="Geneva"/>
    </font>
    <font>
      <b/>
      <sz val="10"/>
      <color indexed="81"/>
      <name val="Tahoma"/>
      <family val="2"/>
    </font>
    <font>
      <sz val="10"/>
      <color indexed="81"/>
      <name val="Tahoma"/>
      <family val="2"/>
    </font>
    <font>
      <b/>
      <sz val="8"/>
      <color indexed="81"/>
      <name val="Tahoma"/>
      <family val="2"/>
    </font>
    <font>
      <sz val="10"/>
      <color indexed="63"/>
      <name val="Verdana"/>
      <family val="2"/>
    </font>
    <font>
      <sz val="10"/>
      <name val="Verdana"/>
      <family val="2"/>
    </font>
    <font>
      <sz val="10"/>
      <color indexed="22"/>
      <name val="Verdana"/>
      <family val="2"/>
    </font>
    <font>
      <u/>
      <sz val="10"/>
      <color indexed="12"/>
      <name val="Verdana"/>
      <family val="2"/>
    </font>
    <font>
      <sz val="11"/>
      <name val="Verdana"/>
      <family val="2"/>
    </font>
  </fonts>
  <fills count="16">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0" tint="-0.14999847407452621"/>
        <bgColor indexed="64"/>
      </patternFill>
    </fill>
  </fills>
  <borders count="71">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xf numFmtId="0" fontId="105" fillId="0" borderId="0"/>
    <xf numFmtId="0" fontId="107" fillId="0" borderId="0" applyNumberFormat="0" applyFill="0" applyBorder="0" applyAlignment="0" applyProtection="0">
      <alignment vertical="top"/>
      <protection locked="0"/>
    </xf>
    <xf numFmtId="9" fontId="105" fillId="0" borderId="0" applyFont="0" applyFill="0" applyBorder="0" applyAlignment="0" applyProtection="0"/>
  </cellStyleXfs>
  <cellXfs count="955">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5"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0" fontId="105" fillId="0" borderId="3" xfId="0" applyFont="1" applyBorder="1" applyAlignment="1" applyProtection="1">
      <alignment horizontal="left" vertical="top" wrapText="1"/>
      <protection locked="0"/>
    </xf>
    <xf numFmtId="0" fontId="104" fillId="2" borderId="8" xfId="0" applyFont="1" applyFill="1" applyBorder="1" applyAlignment="1" applyProtection="1">
      <alignment horizontal="center" vertical="top" wrapText="1"/>
      <protection locked="0"/>
    </xf>
    <xf numFmtId="0" fontId="106" fillId="11" borderId="0" xfId="0" applyFont="1" applyFill="1" applyBorder="1" applyAlignment="1" applyProtection="1">
      <alignment horizontal="left" vertical="top"/>
    </xf>
    <xf numFmtId="0" fontId="0" fillId="13" borderId="0" xfId="0" applyFill="1"/>
    <xf numFmtId="0" fontId="0" fillId="14" borderId="0" xfId="0" applyFill="1"/>
    <xf numFmtId="0" fontId="0" fillId="14" borderId="0" xfId="0" applyFont="1" applyFill="1"/>
    <xf numFmtId="14" fontId="104" fillId="2" borderId="3" xfId="0" applyNumberFormat="1" applyFont="1" applyFill="1" applyBorder="1" applyAlignment="1" applyProtection="1">
      <alignment horizontal="left" vertical="top"/>
      <protection locked="0"/>
    </xf>
    <xf numFmtId="0" fontId="108" fillId="15" borderId="70" xfId="3" applyFont="1" applyFill="1" applyBorder="1" applyAlignment="1">
      <alignment horizontal="center" vertical="center"/>
    </xf>
    <xf numFmtId="0" fontId="105" fillId="0" borderId="70" xfId="3" applyFont="1" applyBorder="1"/>
    <xf numFmtId="0" fontId="105" fillId="0" borderId="70" xfId="3" applyBorder="1" applyAlignment="1">
      <alignment horizontal="center"/>
    </xf>
    <xf numFmtId="0" fontId="105" fillId="0" borderId="70" xfId="3" applyBorder="1" applyAlignment="1">
      <alignment horizontal="center" vertical="center"/>
    </xf>
    <xf numFmtId="9" fontId="0" fillId="0" borderId="0" xfId="0" applyNumberFormat="1"/>
    <xf numFmtId="10" fontId="0" fillId="0" borderId="0" xfId="0" applyNumberFormat="1"/>
    <xf numFmtId="0" fontId="104" fillId="2" borderId="4" xfId="0" applyFont="1" applyFill="1" applyBorder="1" applyAlignment="1" applyProtection="1">
      <alignment horizontal="left" vertical="top" wrapText="1"/>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104" fillId="2" borderId="3" xfId="0" applyFont="1" applyFill="1" applyBorder="1" applyAlignment="1" applyProtection="1">
      <alignment horizontal="left" vertical="top"/>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20" xfId="0" applyFont="1" applyFill="1" applyBorder="1" applyAlignment="1" applyProtection="1">
      <alignment horizontal="left" vertical="top" wrapText="1"/>
      <protection locked="0"/>
    </xf>
    <xf numFmtId="0" fontId="27" fillId="5" borderId="3"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64" fillId="15" borderId="70" xfId="3" applyFont="1" applyFill="1" applyBorder="1" applyAlignment="1">
      <alignment horizontal="center" vertical="center"/>
    </xf>
    <xf numFmtId="0" fontId="64" fillId="15" borderId="70" xfId="3" applyFont="1" applyFill="1" applyBorder="1" applyAlignment="1">
      <alignment horizontal="center" vertical="center" wrapText="1"/>
    </xf>
    <xf numFmtId="0" fontId="108" fillId="15" borderId="70" xfId="3" applyFont="1" applyFill="1" applyBorder="1" applyAlignment="1">
      <alignment horizontal="center" vertical="center"/>
    </xf>
    <xf numFmtId="0" fontId="108" fillId="15" borderId="70" xfId="3" applyFont="1" applyFill="1" applyBorder="1" applyAlignment="1">
      <alignment horizontal="center"/>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6">
    <cellStyle name="Hyperlink" xfId="1" builtinId="8"/>
    <cellStyle name="Hyperlink 2" xfId="4" xr:uid="{9DF5A58B-3FFF-4F86-91A0-95C830606E9F}"/>
    <cellStyle name="Normal" xfId="0" builtinId="0"/>
    <cellStyle name="Normal 2" xfId="3" xr:uid="{FFF204ED-07BD-47A3-82C8-B7A4F6849FFC}"/>
    <cellStyle name="Percent" xfId="2" builtinId="5"/>
    <cellStyle name="Percent 2" xfId="5" xr:uid="{1AF7C25B-8416-4CD2-B9EF-CCCEB1AFD309}"/>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7"/>
                <c:pt idx="0">
                  <c:v>5</c:v>
                </c:pt>
                <c:pt idx="1">
                  <c:v>3</c:v>
                </c:pt>
                <c:pt idx="2">
                  <c:v>5</c:v>
                </c:pt>
                <c:pt idx="3">
                  <c:v>0</c:v>
                </c:pt>
                <c:pt idx="4">
                  <c:v>4</c:v>
                </c:pt>
                <c:pt idx="5">
                  <c:v>3</c:v>
                </c:pt>
                <c:pt idx="6">
                  <c:v>0</c:v>
                </c:pt>
              </c:numCache>
            </c:numRef>
          </c:val>
          <c:extLst>
            <c:ext xmlns:c16="http://schemas.microsoft.com/office/drawing/2014/chart" uri="{C3380CC4-5D6E-409C-BE32-E72D297353CC}">
              <c16:uniqueId val="{00000000-4F2B-4EC8-AB5B-92E90E49D4F2}"/>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7"/>
                <c:pt idx="0">
                  <c:v>0</c:v>
                </c:pt>
                <c:pt idx="1">
                  <c:v>1</c:v>
                </c:pt>
                <c:pt idx="2">
                  <c:v>0</c:v>
                </c:pt>
                <c:pt idx="3">
                  <c:v>5</c:v>
                </c:pt>
                <c:pt idx="4">
                  <c:v>1</c:v>
                </c:pt>
                <c:pt idx="5">
                  <c:v>2</c:v>
                </c:pt>
                <c:pt idx="6">
                  <c:v>1</c:v>
                </c:pt>
              </c:numCache>
            </c:numRef>
          </c:val>
          <c:extLst>
            <c:ext xmlns:c16="http://schemas.microsoft.com/office/drawing/2014/chart" uri="{C3380CC4-5D6E-409C-BE32-E72D297353CC}">
              <c16:uniqueId val="{00000001-4F2B-4EC8-AB5B-92E90E49D4F2}"/>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7"/>
                <c:pt idx="0">
                  <c:v>0</c:v>
                </c:pt>
                <c:pt idx="1">
                  <c:v>1</c:v>
                </c:pt>
                <c:pt idx="2">
                  <c:v>0</c:v>
                </c:pt>
                <c:pt idx="3">
                  <c:v>0</c:v>
                </c:pt>
                <c:pt idx="4">
                  <c:v>0</c:v>
                </c:pt>
                <c:pt idx="5">
                  <c:v>0</c:v>
                </c:pt>
                <c:pt idx="6">
                  <c:v>2</c:v>
                </c:pt>
              </c:numCache>
            </c:numRef>
          </c:val>
          <c:extLst>
            <c:ext xmlns:c16="http://schemas.microsoft.com/office/drawing/2014/chart" uri="{C3380CC4-5D6E-409C-BE32-E72D297353CC}">
              <c16:uniqueId val="{00000002-4F2B-4EC8-AB5B-92E90E49D4F2}"/>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7"/>
                <c:pt idx="0">
                  <c:v>0</c:v>
                </c:pt>
                <c:pt idx="1">
                  <c:v>0</c:v>
                </c:pt>
                <c:pt idx="2">
                  <c:v>0</c:v>
                </c:pt>
                <c:pt idx="3">
                  <c:v>0</c:v>
                </c:pt>
                <c:pt idx="4">
                  <c:v>0</c:v>
                </c:pt>
                <c:pt idx="5">
                  <c:v>0</c:v>
                </c:pt>
                <c:pt idx="6">
                  <c:v>1</c:v>
                </c:pt>
              </c:numCache>
            </c:numRef>
          </c:val>
          <c:extLst>
            <c:ext xmlns:c16="http://schemas.microsoft.com/office/drawing/2014/chart" uri="{C3380CC4-5D6E-409C-BE32-E72D297353CC}">
              <c16:uniqueId val="{00000003-4F2B-4EC8-AB5B-92E90E49D4F2}"/>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7"/>
                <c:pt idx="0">
                  <c:v>0</c:v>
                </c:pt>
                <c:pt idx="1">
                  <c:v>0</c:v>
                </c:pt>
                <c:pt idx="2">
                  <c:v>0</c:v>
                </c:pt>
                <c:pt idx="3">
                  <c:v>0</c:v>
                </c:pt>
                <c:pt idx="4">
                  <c:v>0</c:v>
                </c:pt>
                <c:pt idx="5">
                  <c:v>0</c:v>
                </c:pt>
                <c:pt idx="6">
                  <c:v>1</c:v>
                </c:pt>
              </c:numCache>
            </c:numRef>
          </c:val>
          <c:extLst>
            <c:ext xmlns:c16="http://schemas.microsoft.com/office/drawing/2014/chart" uri="{C3380CC4-5D6E-409C-BE32-E72D297353CC}">
              <c16:uniqueId val="{00000004-4F2B-4EC8-AB5B-92E90E49D4F2}"/>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4F2B-4EC8-AB5B-92E90E49D4F2}"/>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4F2B-4EC8-AB5B-92E90E49D4F2}"/>
            </c:ext>
          </c:extLst>
        </c:ser>
        <c:dLbls>
          <c:showLegendKey val="0"/>
          <c:showVal val="0"/>
          <c:showCatName val="0"/>
          <c:showSerName val="0"/>
          <c:showPercent val="0"/>
          <c:showBubbleSize val="0"/>
        </c:dLbls>
        <c:gapWidth val="150"/>
        <c:overlap val="100"/>
        <c:axId val="105866752"/>
        <c:axId val="105868672"/>
      </c:barChart>
      <c:catAx>
        <c:axId val="1058667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105868672"/>
        <c:crosses val="autoZero"/>
        <c:auto val="1"/>
        <c:lblAlgn val="ctr"/>
        <c:lblOffset val="100"/>
        <c:tickLblSkip val="1"/>
        <c:tickMarkSkip val="1"/>
        <c:noMultiLvlLbl val="0"/>
      </c:catAx>
      <c:valAx>
        <c:axId val="10586867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5866752"/>
        <c:crosses val="autoZero"/>
        <c:crossBetween val="between"/>
        <c:minorUnit val="2.0000000000000004E-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000000000000011" r="0.75000000000000011"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7"/>
                  <c:pt idx="0">
                    <c:v>1.3720703125</c:v>
                  </c:pt>
                  <c:pt idx="1">
                    <c:v>2.1488281249999996</c:v>
                  </c:pt>
                  <c:pt idx="2">
                    <c:v>1.8283203124999998</c:v>
                  </c:pt>
                  <c:pt idx="3">
                    <c:v>1.7705078125</c:v>
                  </c:pt>
                  <c:pt idx="4">
                    <c:v>1.0374999999999996</c:v>
                  </c:pt>
                  <c:pt idx="5">
                    <c:v>0.62089843750000018</c:v>
                  </c:pt>
                  <c:pt idx="6">
                    <c:v>4.9733072916666661</c:v>
                  </c:pt>
                </c:numCache>
              </c:numRef>
            </c:plus>
            <c:minus>
              <c:numRef>
                <c:f>DataCharts!$D$51:$BA$51</c:f>
                <c:numCache>
                  <c:formatCode>General</c:formatCode>
                  <c:ptCount val="7"/>
                  <c:pt idx="0">
                    <c:v>1.2138671875</c:v>
                  </c:pt>
                  <c:pt idx="1">
                    <c:v>1.5933593750000004</c:v>
                  </c:pt>
                  <c:pt idx="2">
                    <c:v>1.6531250000000002</c:v>
                  </c:pt>
                  <c:pt idx="3">
                    <c:v>1.2724609375</c:v>
                  </c:pt>
                  <c:pt idx="4">
                    <c:v>0.79355468750000036</c:v>
                  </c:pt>
                  <c:pt idx="5">
                    <c:v>0.93183593749999982</c:v>
                  </c:pt>
                  <c:pt idx="6">
                    <c:v>4.3968098958333339</c:v>
                  </c:pt>
                </c:numCache>
              </c:numRef>
            </c:minus>
            <c:spPr>
              <a:ln w="12700">
                <a:solidFill>
                  <a:srgbClr val="000000"/>
                </a:solidFill>
                <a:prstDash val="solid"/>
              </a:ln>
            </c:spPr>
          </c:errBars>
          <c:cat>
            <c:multiLvlStrRef>
              <c:f>DataCharts!$D$48:$BA$48</c:f>
            </c:multiLvlStrRef>
          </c:cat>
          <c:val>
            <c:numRef>
              <c:f>DataCharts!$D$49:$BA$49</c:f>
              <c:numCache>
                <c:formatCode>0</c:formatCode>
                <c:ptCount val="7"/>
                <c:pt idx="0">
                  <c:v>6.01171875</c:v>
                </c:pt>
                <c:pt idx="1">
                  <c:v>9.1304687500000004</c:v>
                </c:pt>
                <c:pt idx="2">
                  <c:v>6.4685546875000002</c:v>
                </c:pt>
                <c:pt idx="3">
                  <c:v>9.1162109375</c:v>
                </c:pt>
                <c:pt idx="4">
                  <c:v>7.4556640625000004</c:v>
                </c:pt>
                <c:pt idx="5">
                  <c:v>6.8654296874999998</c:v>
                </c:pt>
                <c:pt idx="6">
                  <c:v>14.217122395833334</c:v>
                </c:pt>
              </c:numCache>
            </c:numRef>
          </c:val>
          <c:extLst>
            <c:ext xmlns:c16="http://schemas.microsoft.com/office/drawing/2014/chart" uri="{C3380CC4-5D6E-409C-BE32-E72D297353CC}">
              <c16:uniqueId val="{00000000-5DD6-48C9-95BD-B93A32E19C26}"/>
            </c:ext>
          </c:extLst>
        </c:ser>
        <c:dLbls>
          <c:showLegendKey val="0"/>
          <c:showVal val="0"/>
          <c:showCatName val="0"/>
          <c:showSerName val="0"/>
          <c:showPercent val="0"/>
          <c:showBubbleSize val="0"/>
        </c:dLbls>
        <c:gapWidth val="150"/>
        <c:axId val="152985984"/>
        <c:axId val="152987904"/>
      </c:barChart>
      <c:catAx>
        <c:axId val="15298598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987904"/>
        <c:crosses val="autoZero"/>
        <c:auto val="0"/>
        <c:lblAlgn val="ctr"/>
        <c:lblOffset val="100"/>
        <c:tickLblSkip val="1"/>
        <c:tickMarkSkip val="1"/>
        <c:noMultiLvlLbl val="0"/>
      </c:catAx>
      <c:valAx>
        <c:axId val="152987904"/>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985984"/>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oddHeader>&amp;A</c:oddHeader>
      <c:oddFooter>Page &amp;P</c:oddFooter>
    </c:headerFooter>
    <c:pageMargins b="1" l="0.75000000000000011" r="0.75000000000000011"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18AC-4B66-8622-6DB2F4C425D3}"/>
            </c:ext>
          </c:extLst>
        </c:ser>
        <c:dLbls>
          <c:showLegendKey val="0"/>
          <c:showVal val="0"/>
          <c:showCatName val="0"/>
          <c:showSerName val="0"/>
          <c:showPercent val="0"/>
          <c:showBubbleSize val="0"/>
        </c:dLbls>
        <c:gapWidth val="150"/>
        <c:axId val="152754432"/>
        <c:axId val="152977408"/>
      </c:barChart>
      <c:catAx>
        <c:axId val="15275443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US"/>
          </a:p>
        </c:txPr>
        <c:crossAx val="152977408"/>
        <c:crosses val="autoZero"/>
        <c:auto val="1"/>
        <c:lblAlgn val="ctr"/>
        <c:lblOffset val="100"/>
        <c:tickMarkSkip val="1"/>
        <c:noMultiLvlLbl val="0"/>
      </c:catAx>
      <c:valAx>
        <c:axId val="152977408"/>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US"/>
          </a:p>
        </c:txPr>
        <c:crossAx val="15275443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US"/>
    </a:p>
  </c:txPr>
  <c:printSettings>
    <c:headerFooter/>
    <c:pageMargins b="1" l="0.75000000000000011" r="0.75000000000000011"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7"/>
                <c:pt idx="0">
                  <c:v>1</c:v>
                </c:pt>
                <c:pt idx="1">
                  <c:v>1</c:v>
                </c:pt>
                <c:pt idx="2">
                  <c:v>1</c:v>
                </c:pt>
                <c:pt idx="3">
                  <c:v>1</c:v>
                </c:pt>
                <c:pt idx="4">
                  <c:v>1</c:v>
                </c:pt>
                <c:pt idx="5">
                  <c:v>1</c:v>
                </c:pt>
                <c:pt idx="6">
                  <c:v>0.6</c:v>
                </c:pt>
              </c:numCache>
            </c:numRef>
          </c:val>
          <c:extLst>
            <c:ext xmlns:c16="http://schemas.microsoft.com/office/drawing/2014/chart" uri="{C3380CC4-5D6E-409C-BE32-E72D297353CC}">
              <c16:uniqueId val="{00000000-240B-4A75-8196-B5BBB168D0A8}"/>
            </c:ext>
          </c:extLst>
        </c:ser>
        <c:dLbls>
          <c:showLegendKey val="0"/>
          <c:showVal val="0"/>
          <c:showCatName val="0"/>
          <c:showSerName val="0"/>
          <c:showPercent val="0"/>
          <c:showBubbleSize val="0"/>
        </c:dLbls>
        <c:gapWidth val="150"/>
        <c:axId val="152911232"/>
        <c:axId val="152933888"/>
      </c:barChart>
      <c:catAx>
        <c:axId val="1529112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2933888"/>
        <c:crosses val="autoZero"/>
        <c:auto val="1"/>
        <c:lblAlgn val="ctr"/>
        <c:lblOffset val="100"/>
        <c:tickLblSkip val="1"/>
        <c:tickMarkSkip val="1"/>
        <c:noMultiLvlLbl val="0"/>
      </c:catAx>
      <c:valAx>
        <c:axId val="152933888"/>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91123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000000000000011" r="0.75000000000000011"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0.31</c:v>
                </c:pt>
                <c:pt idx="2">
                  <c:v>0.31</c:v>
                </c:pt>
                <c:pt idx="3">
                  <c:v>0.31</c:v>
                </c:pt>
                <c:pt idx="4">
                  <c:v>0.31</c:v>
                </c:pt>
                <c:pt idx="5">
                  <c:v>0.31</c:v>
                </c:pt>
                <c:pt idx="6">
                  <c:v>0.31</c:v>
                </c:pt>
                <c:pt idx="7">
                  <c:v>0.43</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7B7E-4605-B9E6-0A3DE528B32E}"/>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7"/>
                  <c:pt idx="0">
                    <c:v>0.1428571428571429</c:v>
                  </c:pt>
                  <c:pt idx="1">
                    <c:v>0.1428571428571429</c:v>
                  </c:pt>
                  <c:pt idx="2">
                    <c:v>0.1428571428571429</c:v>
                  </c:pt>
                  <c:pt idx="3">
                    <c:v>0.1428571428571429</c:v>
                  </c:pt>
                  <c:pt idx="4">
                    <c:v>0.1428571428571429</c:v>
                  </c:pt>
                  <c:pt idx="5">
                    <c:v>0.1428571428571429</c:v>
                  </c:pt>
                  <c:pt idx="6">
                    <c:v>0.4285714285714286</c:v>
                  </c:pt>
                </c:numCache>
              </c:numRef>
            </c:plus>
            <c:minus>
              <c:numRef>
                <c:f>DataCharts!$D$32:$AB$32</c:f>
                <c:numCache>
                  <c:formatCode>General</c:formatCode>
                  <c:ptCount val="7"/>
                  <c:pt idx="0">
                    <c:v>0.30672463220289309</c:v>
                  </c:pt>
                  <c:pt idx="1">
                    <c:v>0.30672463220289309</c:v>
                  </c:pt>
                  <c:pt idx="2">
                    <c:v>0.30672463220289309</c:v>
                  </c:pt>
                  <c:pt idx="3">
                    <c:v>0.30672463220289309</c:v>
                  </c:pt>
                  <c:pt idx="4">
                    <c:v>0.30672463220289309</c:v>
                  </c:pt>
                  <c:pt idx="5">
                    <c:v>0.30672463220289309</c:v>
                  </c:pt>
                  <c:pt idx="6">
                    <c:v>0.43377413477523064</c:v>
                  </c:pt>
                </c:numCache>
              </c:numRef>
            </c:minus>
            <c:spPr>
              <a:ln w="12700">
                <a:solidFill>
                  <a:srgbClr val="000000"/>
                </a:solidFill>
                <a:prstDash val="solid"/>
              </a:ln>
            </c:spPr>
          </c:errBars>
          <c:cat>
            <c:multiLvlStrRef>
              <c:f>DataCharts!$D$28:$BA$28</c:f>
            </c:multiLvlStrRef>
          </c:cat>
          <c:val>
            <c:numRef>
              <c:f>DataCharts!$D$29:$BA$29</c:f>
              <c:numCache>
                <c:formatCode>0.00</c:formatCode>
                <c:ptCount val="7"/>
                <c:pt idx="0">
                  <c:v>0.8571428571428571</c:v>
                </c:pt>
                <c:pt idx="1">
                  <c:v>0.8571428571428571</c:v>
                </c:pt>
                <c:pt idx="2">
                  <c:v>0.8571428571428571</c:v>
                </c:pt>
                <c:pt idx="3">
                  <c:v>0.8571428571428571</c:v>
                </c:pt>
                <c:pt idx="4">
                  <c:v>0.8571428571428571</c:v>
                </c:pt>
                <c:pt idx="5">
                  <c:v>0.8571428571428571</c:v>
                </c:pt>
                <c:pt idx="6">
                  <c:v>0.5714285714285714</c:v>
                </c:pt>
              </c:numCache>
            </c:numRef>
          </c:val>
          <c:extLst>
            <c:ext xmlns:c16="http://schemas.microsoft.com/office/drawing/2014/chart" uri="{C3380CC4-5D6E-409C-BE32-E72D297353CC}">
              <c16:uniqueId val="{00000001-7B7E-4605-B9E6-0A3DE528B32E}"/>
            </c:ext>
          </c:extLst>
        </c:ser>
        <c:dLbls>
          <c:showLegendKey val="0"/>
          <c:showVal val="0"/>
          <c:showCatName val="0"/>
          <c:showSerName val="0"/>
          <c:showPercent val="0"/>
          <c:showBubbleSize val="0"/>
        </c:dLbls>
        <c:gapWidth val="150"/>
        <c:axId val="153193856"/>
        <c:axId val="153208320"/>
      </c:barChart>
      <c:catAx>
        <c:axId val="15319385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53208320"/>
        <c:crosses val="autoZero"/>
        <c:auto val="1"/>
        <c:lblAlgn val="ctr"/>
        <c:lblOffset val="100"/>
        <c:tickLblSkip val="1"/>
        <c:tickMarkSkip val="1"/>
        <c:noMultiLvlLbl val="0"/>
      </c:catAx>
      <c:valAx>
        <c:axId val="15320832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193856"/>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000000000000011" r="0.75000000000000011"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7"/>
                <c:pt idx="0">
                  <c:v>0.8571428571428571</c:v>
                </c:pt>
                <c:pt idx="1">
                  <c:v>0.8571428571428571</c:v>
                </c:pt>
                <c:pt idx="2">
                  <c:v>0.8571428571428571</c:v>
                </c:pt>
                <c:pt idx="3">
                  <c:v>0.8571428571428571</c:v>
                </c:pt>
                <c:pt idx="4">
                  <c:v>0.8571428571428571</c:v>
                </c:pt>
                <c:pt idx="5">
                  <c:v>0.8571428571428571</c:v>
                </c:pt>
                <c:pt idx="6">
                  <c:v>0.5714285714285714</c:v>
                </c:pt>
              </c:numCache>
            </c:numRef>
          </c:val>
          <c:extLst>
            <c:ext xmlns:c16="http://schemas.microsoft.com/office/drawing/2014/chart" uri="{C3380CC4-5D6E-409C-BE32-E72D297353CC}">
              <c16:uniqueId val="{00000000-3463-46B3-8F74-9BDE775A3ADE}"/>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7"/>
                <c:pt idx="0">
                  <c:v>1</c:v>
                </c:pt>
                <c:pt idx="1">
                  <c:v>0.77142857142857146</c:v>
                </c:pt>
                <c:pt idx="2">
                  <c:v>0.94285714285714284</c:v>
                </c:pt>
                <c:pt idx="3">
                  <c:v>0.7142857142857143</c:v>
                </c:pt>
                <c:pt idx="4">
                  <c:v>0.8571428571428571</c:v>
                </c:pt>
                <c:pt idx="5">
                  <c:v>0.8571428571428571</c:v>
                </c:pt>
                <c:pt idx="6">
                  <c:v>0.35714285714285715</c:v>
                </c:pt>
              </c:numCache>
            </c:numRef>
          </c:val>
          <c:extLst>
            <c:ext xmlns:c16="http://schemas.microsoft.com/office/drawing/2014/chart" uri="{C3380CC4-5D6E-409C-BE32-E72D297353CC}">
              <c16:uniqueId val="{00000001-3463-46B3-8F74-9BDE775A3ADE}"/>
            </c:ext>
          </c:extLst>
        </c:ser>
        <c:dLbls>
          <c:showLegendKey val="0"/>
          <c:showVal val="0"/>
          <c:showCatName val="0"/>
          <c:showSerName val="0"/>
          <c:showPercent val="0"/>
          <c:showBubbleSize val="0"/>
        </c:dLbls>
        <c:gapWidth val="150"/>
        <c:axId val="153266816"/>
        <c:axId val="153281280"/>
      </c:barChart>
      <c:catAx>
        <c:axId val="15326681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US"/>
          </a:p>
        </c:txPr>
        <c:crossAx val="153281280"/>
        <c:crosses val="autoZero"/>
        <c:auto val="1"/>
        <c:lblAlgn val="ctr"/>
        <c:lblOffset val="100"/>
        <c:tickLblSkip val="1"/>
        <c:tickMarkSkip val="1"/>
        <c:noMultiLvlLbl val="0"/>
      </c:catAx>
      <c:valAx>
        <c:axId val="153281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266816"/>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000000000000011" r="0.750000000000000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7"/>
                <c:pt idx="0">
                  <c:v>1</c:v>
                </c:pt>
                <c:pt idx="1">
                  <c:v>1</c:v>
                </c:pt>
                <c:pt idx="2">
                  <c:v>1</c:v>
                </c:pt>
                <c:pt idx="3">
                  <c:v>1</c:v>
                </c:pt>
                <c:pt idx="4">
                  <c:v>1</c:v>
                </c:pt>
                <c:pt idx="5">
                  <c:v>1</c:v>
                </c:pt>
                <c:pt idx="6">
                  <c:v>0.6</c:v>
                </c:pt>
              </c:numCache>
            </c:numRef>
          </c:val>
          <c:extLst>
            <c:ext xmlns:c16="http://schemas.microsoft.com/office/drawing/2014/chart" uri="{C3380CC4-5D6E-409C-BE32-E72D297353CC}">
              <c16:uniqueId val="{00000000-EFA8-48DB-9913-0734BBF53428}"/>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7"/>
                <c:pt idx="0">
                  <c:v>1</c:v>
                </c:pt>
                <c:pt idx="1">
                  <c:v>0.77142857142857146</c:v>
                </c:pt>
                <c:pt idx="2">
                  <c:v>0.94285714285714284</c:v>
                </c:pt>
                <c:pt idx="3">
                  <c:v>0.7142857142857143</c:v>
                </c:pt>
                <c:pt idx="4">
                  <c:v>0.8571428571428571</c:v>
                </c:pt>
                <c:pt idx="5">
                  <c:v>0.8571428571428571</c:v>
                </c:pt>
                <c:pt idx="6">
                  <c:v>0.35714285714285715</c:v>
                </c:pt>
              </c:numCache>
            </c:numRef>
          </c:val>
          <c:extLst>
            <c:ext xmlns:c16="http://schemas.microsoft.com/office/drawing/2014/chart" uri="{C3380CC4-5D6E-409C-BE32-E72D297353CC}">
              <c16:uniqueId val="{00000001-EFA8-48DB-9913-0734BBF53428}"/>
            </c:ext>
          </c:extLst>
        </c:ser>
        <c:dLbls>
          <c:showLegendKey val="0"/>
          <c:showVal val="0"/>
          <c:showCatName val="0"/>
          <c:showSerName val="0"/>
          <c:showPercent val="0"/>
          <c:showBubbleSize val="0"/>
        </c:dLbls>
        <c:gapWidth val="150"/>
        <c:axId val="153303296"/>
        <c:axId val="153330048"/>
      </c:barChart>
      <c:catAx>
        <c:axId val="1533032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53330048"/>
        <c:crosses val="autoZero"/>
        <c:auto val="1"/>
        <c:lblAlgn val="ctr"/>
        <c:lblOffset val="100"/>
        <c:tickLblSkip val="1"/>
        <c:tickMarkSkip val="1"/>
        <c:noMultiLvlLbl val="0"/>
      </c:catAx>
      <c:valAx>
        <c:axId val="153330048"/>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303296"/>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000000000000011" r="0.75000000000000011" t="1" header="0.5" footer="0.5"/>
    <c:pageSetup/>
  </c:printSettings>
</c:chartSpace>
</file>

<file path=xl/ctrlProps/ctrlProp1.xml><?xml version="1.0" encoding="utf-8"?>
<formControlPr xmlns="http://schemas.microsoft.com/office/spreadsheetml/2009/9/main" objectType="CheckBox"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checked="Checked"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checked="Checked" fmlaLink="A54" lockText="1"/>
</file>

<file path=xl/ctrlProps/ctrlProp13.xml><?xml version="1.0" encoding="utf-8"?>
<formControlPr xmlns="http://schemas.microsoft.com/office/spreadsheetml/2009/9/main" objectType="CheckBox" checked="Checked" fmlaLink="A77" lockText="1"/>
</file>

<file path=xl/ctrlProps/ctrlProp14.xml><?xml version="1.0" encoding="utf-8"?>
<formControlPr xmlns="http://schemas.microsoft.com/office/spreadsheetml/2009/9/main" objectType="CheckBox" checked="Checked"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checked="Checked"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checked="Checked" firstButton="1" fmlaLink="$A$235"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CheckBox" checked="Checked"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27</xdr:row>
          <xdr:rowOff>95250</xdr:rowOff>
        </xdr:from>
        <xdr:to>
          <xdr:col>1</xdr:col>
          <xdr:colOff>76200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104775</xdr:rowOff>
        </xdr:from>
        <xdr:to>
          <xdr:col>1</xdr:col>
          <xdr:colOff>76200</xdr:colOff>
          <xdr:row>61</xdr:row>
          <xdr:rowOff>28575</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104775</xdr:rowOff>
        </xdr:from>
        <xdr:to>
          <xdr:col>1</xdr:col>
          <xdr:colOff>76200</xdr:colOff>
          <xdr:row>76</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76</xdr:row>
          <xdr:rowOff>85725</xdr:rowOff>
        </xdr:from>
        <xdr:to>
          <xdr:col>1</xdr:col>
          <xdr:colOff>76200</xdr:colOff>
          <xdr:row>96</xdr:row>
          <xdr:rowOff>9525</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3</xdr:row>
          <xdr:rowOff>47625</xdr:rowOff>
        </xdr:from>
        <xdr:to>
          <xdr:col>9</xdr:col>
          <xdr:colOff>200025</xdr:colOff>
          <xdr:row>5</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Save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96</xdr:row>
          <xdr:rowOff>104775</xdr:rowOff>
        </xdr:from>
        <xdr:to>
          <xdr:col>1</xdr:col>
          <xdr:colOff>47625</xdr:colOff>
          <xdr:row>115</xdr:row>
          <xdr:rowOff>19050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115</xdr:row>
          <xdr:rowOff>104775</xdr:rowOff>
        </xdr:from>
        <xdr:to>
          <xdr:col>1</xdr:col>
          <xdr:colOff>76200</xdr:colOff>
          <xdr:row>117</xdr:row>
          <xdr:rowOff>19050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3</xdr:row>
          <xdr:rowOff>47625</xdr:rowOff>
        </xdr:from>
        <xdr:to>
          <xdr:col>5</xdr:col>
          <xdr:colOff>28575</xdr:colOff>
          <xdr:row>5</xdr:row>
          <xdr:rowOff>9525</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4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4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4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4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4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4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4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4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4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4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4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4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4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4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4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4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4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4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4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4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4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4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4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4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4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4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4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4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4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4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4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4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4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4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4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5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5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5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5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5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5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5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5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5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5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5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5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5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5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5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5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5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5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5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6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6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6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6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6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6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6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6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6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6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6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6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6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6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6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6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6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6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6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6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6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6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7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7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7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7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7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7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7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7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7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7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7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7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7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7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7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7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7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7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7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7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7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7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8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8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8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8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8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8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8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8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8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8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8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8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8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8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8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8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8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8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8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8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8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8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9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9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9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9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9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9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9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9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9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9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9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9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9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9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9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9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9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9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9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9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9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9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B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B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B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B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B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B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B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B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B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B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B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B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B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B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B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B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B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B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B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B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B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B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C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C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C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C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C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C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C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C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C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C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C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C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C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C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C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C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C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C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C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C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C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C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D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D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D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D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D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D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D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D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D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D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D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D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D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D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D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D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D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D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D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D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D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D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E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E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E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E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E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E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E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E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E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E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E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E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E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E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E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E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E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E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E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E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E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E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F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F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F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F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F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F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F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F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F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F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F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F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F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F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F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F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F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F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F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F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F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F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10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10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10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10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10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10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10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10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10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10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10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10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10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10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10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10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10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10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10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10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10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10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11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11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11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11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11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11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11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11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11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11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11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11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11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11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11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11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11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11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11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11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11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11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2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2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2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2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2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2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2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2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2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2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2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2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2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2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2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2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2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2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2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2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2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2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3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3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3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3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3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3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3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3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3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3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3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3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3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3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3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3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3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3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3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3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3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3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4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4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4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4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4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4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4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4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4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4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4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4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4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4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4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4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4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4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4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4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4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4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5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5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5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5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5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5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5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5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5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5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5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5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5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5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5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5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5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5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5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5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5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5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6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6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6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6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6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6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6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6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6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6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6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6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6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6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6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6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6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6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6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6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6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6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7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7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7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7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7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7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7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7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7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7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7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7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7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7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7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7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7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7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7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7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7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7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8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8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8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8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8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8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8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8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8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8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8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8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8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8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8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8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8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8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8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8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8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8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9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9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9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9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9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9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9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9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9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9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9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9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9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9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9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9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9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9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9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9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9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9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28575</xdr:colOff>
          <xdr:row>2</xdr:row>
          <xdr:rowOff>95250</xdr:rowOff>
        </xdr:from>
        <xdr:to>
          <xdr:col>18</xdr:col>
          <xdr:colOff>152400</xdr:colOff>
          <xdr:row>3</xdr:row>
          <xdr:rowOff>104775</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A00-00000B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Lucida Grande"/>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C00-000033340100}"/>
            </a:ext>
          </a:extLst>
        </xdr:cNvPr>
        <xdr:cNvSpPr>
          <a:spLocks noChangeShapeType="1"/>
        </xdr:cNvSpPr>
      </xdr:nvSpPr>
      <xdr:spPr bwMode="auto">
        <a:xfrm>
          <a:off x="114300" y="3873500"/>
          <a:ext cx="86360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C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C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C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C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C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C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C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C00-000034340100}"/>
            </a:ext>
          </a:extLst>
        </xdr:cNvPr>
        <xdr:cNvSpPr>
          <a:spLocks noChangeShapeType="1"/>
        </xdr:cNvSpPr>
      </xdr:nvSpPr>
      <xdr:spPr bwMode="auto">
        <a:xfrm>
          <a:off x="114300" y="4902200"/>
          <a:ext cx="86360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29</xdr:row>
          <xdr:rowOff>123825</xdr:rowOff>
        </xdr:from>
        <xdr:to>
          <xdr:col>0</xdr:col>
          <xdr:colOff>314325</xdr:colOff>
          <xdr:row>52</xdr:row>
          <xdr:rowOff>28575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C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xdr:row>
          <xdr:rowOff>104775</xdr:rowOff>
        </xdr:from>
        <xdr:to>
          <xdr:col>0</xdr:col>
          <xdr:colOff>314325</xdr:colOff>
          <xdr:row>29</xdr:row>
          <xdr:rowOff>19050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C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114300</xdr:rowOff>
        </xdr:from>
        <xdr:to>
          <xdr:col>0</xdr:col>
          <xdr:colOff>314325</xdr:colOff>
          <xdr:row>75</xdr:row>
          <xdr:rowOff>19050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C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75</xdr:row>
          <xdr:rowOff>114300</xdr:rowOff>
        </xdr:from>
        <xdr:to>
          <xdr:col>0</xdr:col>
          <xdr:colOff>314325</xdr:colOff>
          <xdr:row>98</xdr:row>
          <xdr:rowOff>19050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C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98</xdr:row>
          <xdr:rowOff>104775</xdr:rowOff>
        </xdr:from>
        <xdr:to>
          <xdr:col>0</xdr:col>
          <xdr:colOff>314325</xdr:colOff>
          <xdr:row>121</xdr:row>
          <xdr:rowOff>9525</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C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121</xdr:row>
          <xdr:rowOff>104775</xdr:rowOff>
        </xdr:from>
        <xdr:to>
          <xdr:col>0</xdr:col>
          <xdr:colOff>314325</xdr:colOff>
          <xdr:row>144</xdr:row>
          <xdr:rowOff>9525</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C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144</xdr:row>
          <xdr:rowOff>114300</xdr:rowOff>
        </xdr:from>
        <xdr:to>
          <xdr:col>0</xdr:col>
          <xdr:colOff>314325</xdr:colOff>
          <xdr:row>175</xdr:row>
          <xdr:rowOff>19050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C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175</xdr:row>
          <xdr:rowOff>104775</xdr:rowOff>
        </xdr:from>
        <xdr:to>
          <xdr:col>0</xdr:col>
          <xdr:colOff>314325</xdr:colOff>
          <xdr:row>230</xdr:row>
          <xdr:rowOff>19050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C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233</xdr:row>
          <xdr:rowOff>57150</xdr:rowOff>
        </xdr:from>
        <xdr:to>
          <xdr:col>2</xdr:col>
          <xdr:colOff>266700</xdr:colOff>
          <xdr:row>234</xdr:row>
          <xdr:rowOff>104775</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C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235</xdr:row>
          <xdr:rowOff>19050</xdr:rowOff>
        </xdr:from>
        <xdr:to>
          <xdr:col>2</xdr:col>
          <xdr:colOff>266700</xdr:colOff>
          <xdr:row>236</xdr:row>
          <xdr:rowOff>66675</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C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F00-000007200100}"/>
            </a:ext>
          </a:extLst>
        </xdr:cNvPr>
        <xdr:cNvSpPr>
          <a:spLocks noChangeShapeType="1"/>
        </xdr:cNvSpPr>
      </xdr:nvSpPr>
      <xdr:spPr bwMode="auto">
        <a:xfrm flipV="1">
          <a:off x="342900" y="1828800"/>
          <a:ext cx="78359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F00-00000C200100}"/>
            </a:ext>
          </a:extLst>
        </xdr:cNvPr>
        <xdr:cNvSpPr>
          <a:spLocks noChangeShapeType="1"/>
        </xdr:cNvSpPr>
      </xdr:nvSpPr>
      <xdr:spPr bwMode="auto">
        <a:xfrm flipV="1">
          <a:off x="342900" y="1498600"/>
          <a:ext cx="98425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F00-00000D200100}"/>
            </a:ext>
          </a:extLst>
        </xdr:cNvPr>
        <xdr:cNvSpPr>
          <a:spLocks noChangeShapeType="1"/>
        </xdr:cNvSpPr>
      </xdr:nvSpPr>
      <xdr:spPr bwMode="auto">
        <a:xfrm flipV="1">
          <a:off x="342900" y="2159000"/>
          <a:ext cx="7861300" cy="0"/>
        </a:xfrm>
        <a:prstGeom prst="line">
          <a:avLst/>
        </a:prstGeom>
        <a:noFill/>
        <a:ln w="12700">
          <a:solidFill>
            <a:srgbClr val="80808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6</xdr:row>
          <xdr:rowOff>104775</xdr:rowOff>
        </xdr:from>
        <xdr:to>
          <xdr:col>0</xdr:col>
          <xdr:colOff>314325</xdr:colOff>
          <xdr:row>291</xdr:row>
          <xdr:rowOff>38100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F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46</xdr:row>
          <xdr:rowOff>104775</xdr:rowOff>
        </xdr:from>
        <xdr:to>
          <xdr:col>0</xdr:col>
          <xdr:colOff>314325</xdr:colOff>
          <xdr:row>107</xdr:row>
          <xdr:rowOff>19050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F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107</xdr:row>
          <xdr:rowOff>104775</xdr:rowOff>
        </xdr:from>
        <xdr:to>
          <xdr:col>0</xdr:col>
          <xdr:colOff>314325</xdr:colOff>
          <xdr:row>215</xdr:row>
          <xdr:rowOff>19050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F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userfocus.co.uk/resources/datalogger.html"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omments" Target="../comments1.xml"/><Relationship Id="rId2" Type="http://schemas.openxmlformats.org/officeDocument/2006/relationships/hyperlink" Target="http://www.userfocus.co.uk/resources/datalogger.html" TargetMode="External"/><Relationship Id="rId16" Type="http://schemas.openxmlformats.org/officeDocument/2006/relationships/ctrlProp" Target="../ctrlProps/ctrlProp7.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2.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hyperlink" Target="http://www.userfocus.co.uk/paypal/datalogger.html"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28" activePane="bottomLeft" state="frozenSplit"/>
      <selection pane="bottomLeft" activeCell="D29" sqref="D29:F29"/>
    </sheetView>
  </sheetViews>
  <sheetFormatPr defaultColWidth="10.75" defaultRowHeight="12.75"/>
  <cols>
    <col min="1" max="1" width="3.625" style="339" customWidth="1"/>
    <col min="2" max="2" width="2.75" style="337" customWidth="1"/>
    <col min="3" max="3" width="9.125" style="336" customWidth="1"/>
    <col min="4" max="4" width="10.875" style="336" customWidth="1"/>
    <col min="5" max="5" width="13.625" style="336" customWidth="1"/>
    <col min="6" max="6" width="15.25" style="337" customWidth="1"/>
    <col min="7" max="7" width="16.125" style="337" customWidth="1"/>
    <col min="8" max="8" width="5.75" style="338" customWidth="1"/>
    <col min="9" max="9" width="6.25" style="339" customWidth="1"/>
    <col min="10" max="10" width="7.625" style="339" customWidth="1"/>
    <col min="11" max="11" width="29.625" style="339" customWidth="1"/>
    <col min="12" max="12" width="28.25" style="339" customWidth="1"/>
    <col min="13" max="13" width="19.625" style="339" customWidth="1"/>
    <col min="14" max="71" width="3.625" style="339" hidden="1" customWidth="1"/>
    <col min="72" max="72" width="10.75" style="339" hidden="1" customWidth="1"/>
    <col min="73" max="73" width="4.375" style="339" hidden="1" customWidth="1"/>
    <col min="74" max="74" width="64.125" style="339" hidden="1" customWidth="1"/>
    <col min="75" max="75" width="6.25" style="339" hidden="1" customWidth="1"/>
    <col min="76" max="76" width="4" style="339" hidden="1" customWidth="1"/>
    <col min="77" max="77" width="10.75" style="339" hidden="1" customWidth="1"/>
    <col min="78" max="81" width="4.875" style="339" hidden="1" customWidth="1"/>
    <col min="82" max="82" width="10.75" style="339" hidden="1" customWidth="1"/>
    <col min="83" max="16384" width="10.75" style="339"/>
  </cols>
  <sheetData>
    <row r="1" spans="1:81" s="253" customFormat="1" ht="21.75" customHeight="1">
      <c r="A1" s="254" t="str">
        <f>D81</f>
        <v>Usability Datalogger v5.1.1</v>
      </c>
      <c r="C1" s="255"/>
      <c r="D1" s="255"/>
      <c r="E1" s="255"/>
      <c r="F1" s="256"/>
      <c r="G1" s="256"/>
      <c r="H1" s="257"/>
    </row>
    <row r="2" spans="1:81" s="253" customFormat="1" ht="12.75" customHeight="1">
      <c r="B2" s="256"/>
      <c r="C2" s="255"/>
      <c r="D2" s="255"/>
      <c r="E2" s="255"/>
      <c r="F2" s="256"/>
      <c r="G2" s="256"/>
      <c r="H2" s="257"/>
    </row>
    <row r="3" spans="1:81" s="253" customFormat="1" ht="15.75" customHeight="1">
      <c r="B3" s="258" t="s">
        <v>31</v>
      </c>
      <c r="C3" s="259"/>
      <c r="D3" s="255"/>
      <c r="E3" s="255"/>
      <c r="F3" s="256"/>
      <c r="G3" s="256"/>
      <c r="H3" s="257"/>
    </row>
    <row r="4" spans="1:81" s="253" customFormat="1" ht="12.75" customHeight="1">
      <c r="B4" s="260" t="s">
        <v>25</v>
      </c>
      <c r="C4" s="261"/>
      <c r="D4" s="255"/>
      <c r="E4" s="255"/>
      <c r="F4" s="256"/>
      <c r="G4" s="256"/>
      <c r="H4" s="257"/>
    </row>
    <row r="5" spans="1:81" s="253" customFormat="1" ht="12.75" customHeight="1">
      <c r="B5" s="260" t="s">
        <v>26</v>
      </c>
      <c r="C5" s="261"/>
      <c r="D5" s="255"/>
      <c r="E5" s="255"/>
      <c r="F5" s="256"/>
      <c r="G5" s="256"/>
      <c r="H5" s="257"/>
    </row>
    <row r="6" spans="1:81" s="262" customFormat="1" ht="12.75" customHeight="1" thickBot="1">
      <c r="B6" s="263"/>
      <c r="C6" s="264"/>
      <c r="D6" s="264"/>
      <c r="E6" s="264"/>
      <c r="F6" s="263"/>
      <c r="G6" s="263"/>
      <c r="H6" s="265"/>
    </row>
    <row r="7" spans="1:81" s="266" customFormat="1">
      <c r="B7" s="267"/>
      <c r="C7" s="268"/>
      <c r="D7" s="268"/>
      <c r="E7" s="268"/>
      <c r="F7" s="267"/>
      <c r="G7" s="269"/>
      <c r="H7" s="270"/>
      <c r="N7" s="266" t="s">
        <v>151</v>
      </c>
    </row>
    <row r="8" spans="1:81" s="266" customFormat="1" hidden="1">
      <c r="B8" s="267"/>
      <c r="C8" s="268"/>
      <c r="D8" s="268"/>
      <c r="E8" s="268"/>
      <c r="F8" s="267"/>
      <c r="G8" s="269"/>
      <c r="H8" s="270"/>
      <c r="N8" s="266" t="s">
        <v>151</v>
      </c>
      <c r="BU8" s="748" t="s">
        <v>1</v>
      </c>
      <c r="BV8" s="749"/>
      <c r="BW8" s="749"/>
      <c r="BX8" s="749"/>
      <c r="BY8" s="749"/>
      <c r="BZ8" s="749"/>
      <c r="CA8" s="749"/>
      <c r="CB8" s="749"/>
      <c r="CC8" s="750"/>
    </row>
    <row r="9" spans="1:81" s="266" customFormat="1" hidden="1">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c r="B13" s="267"/>
      <c r="C13" s="268"/>
      <c r="D13" s="468" t="s">
        <v>75</v>
      </c>
      <c r="E13" s="411"/>
      <c r="F13" s="484">
        <f>IF($D$75="None",1,0)</f>
        <v>0</v>
      </c>
      <c r="G13" s="274"/>
      <c r="H13" s="280">
        <v>4</v>
      </c>
      <c r="I13" s="549"/>
      <c r="J13" s="281"/>
      <c r="N13" s="266" t="s">
        <v>151</v>
      </c>
      <c r="BU13" s="757">
        <v>2</v>
      </c>
      <c r="BV13" s="549" t="s">
        <v>295</v>
      </c>
      <c r="BW13" s="549" t="s">
        <v>189</v>
      </c>
      <c r="BX13" s="549"/>
      <c r="BY13" s="549"/>
      <c r="BZ13" s="712"/>
      <c r="CA13" s="499"/>
      <c r="CB13" s="549"/>
      <c r="CC13" s="758"/>
    </row>
    <row r="14" spans="1:81" s="266" customFormat="1" hidden="1">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c r="B15" s="267"/>
      <c r="C15" s="268"/>
      <c r="D15" s="469" t="s">
        <v>169</v>
      </c>
      <c r="E15" s="284"/>
      <c r="F15" s="484" t="str">
        <f>IF($D$75="System Usability Scale (SUS)","SUS",0)</f>
        <v>SUS</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c r="B18" s="267"/>
      <c r="C18" s="268"/>
      <c r="D18" s="294" t="str">
        <f>BY44</f>
        <v>SUS</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c r="B28" s="267"/>
      <c r="C28" s="268"/>
      <c r="D28" s="268"/>
      <c r="E28" s="268"/>
      <c r="F28" s="267"/>
      <c r="G28" s="269"/>
      <c r="H28" s="270"/>
      <c r="N28" s="266" t="s">
        <v>151</v>
      </c>
      <c r="BU28" s="753" t="s">
        <v>143</v>
      </c>
      <c r="BV28" s="549"/>
      <c r="BW28" s="501"/>
      <c r="BX28" s="501"/>
      <c r="BY28" s="501"/>
      <c r="BZ28" s="501"/>
      <c r="CA28" s="501"/>
      <c r="CB28" s="501"/>
      <c r="CC28" s="754"/>
    </row>
    <row r="29" spans="1:83" s="266" customFormat="1">
      <c r="A29" s="300">
        <v>0</v>
      </c>
      <c r="B29" s="249" t="s">
        <v>97</v>
      </c>
      <c r="C29" s="301"/>
      <c r="D29" s="913" t="s">
        <v>321</v>
      </c>
      <c r="E29" s="914"/>
      <c r="F29" s="915"/>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hidden="1">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hidden="1">
      <c r="C31" s="304" t="s">
        <v>36</v>
      </c>
      <c r="D31" s="914"/>
      <c r="E31" s="914"/>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hidden="1">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hidden="1">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hidden="1">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c r="C39" s="486" t="s">
        <v>114</v>
      </c>
      <c r="D39" s="461"/>
      <c r="E39" s="694"/>
      <c r="F39" s="884" t="s">
        <v>329</v>
      </c>
      <c r="G39" s="462" t="s">
        <v>333</v>
      </c>
      <c r="H39" s="463"/>
      <c r="I39" s="694"/>
      <c r="J39" s="471" t="s">
        <v>277</v>
      </c>
      <c r="K39" s="867" t="s">
        <v>33</v>
      </c>
      <c r="L39" s="867" t="s">
        <v>33</v>
      </c>
      <c r="M39" s="704"/>
      <c r="N39" s="266" t="s">
        <v>151</v>
      </c>
      <c r="O39" s="241"/>
      <c r="P39" s="487">
        <f>IF(COUNTBLANK(F39),0,1)</f>
        <v>1</v>
      </c>
      <c r="Q39" s="487"/>
      <c r="R39" s="487">
        <f>IF(J39="No",0,1)</f>
        <v>0</v>
      </c>
      <c r="S39" s="487"/>
      <c r="T39" s="487">
        <f>IF(SUM(P39+R39)=2,1,0)</f>
        <v>0</v>
      </c>
      <c r="U39" s="241"/>
      <c r="V39" s="341">
        <v>1</v>
      </c>
      <c r="W39" s="341">
        <v>2</v>
      </c>
      <c r="X39" s="341">
        <v>3</v>
      </c>
      <c r="Y39" s="341">
        <v>4</v>
      </c>
      <c r="Z39" s="341">
        <v>5</v>
      </c>
      <c r="AA39" s="341">
        <v>6</v>
      </c>
      <c r="AB39" s="341">
        <v>7</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c r="C40" s="486" t="s">
        <v>115</v>
      </c>
      <c r="D40" s="461"/>
      <c r="E40" s="694"/>
      <c r="F40" s="884" t="s">
        <v>319</v>
      </c>
      <c r="G40" s="462"/>
      <c r="H40" s="463"/>
      <c r="I40" s="694"/>
      <c r="J40" s="471"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v>6</v>
      </c>
      <c r="AB40" s="341">
        <v>7</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c r="C41" s="486">
        <v>1</v>
      </c>
      <c r="D41" s="461"/>
      <c r="E41" s="694"/>
      <c r="F41" s="884" t="s">
        <v>331</v>
      </c>
      <c r="G41" s="462" t="s">
        <v>334</v>
      </c>
      <c r="H41" s="463" t="s">
        <v>280</v>
      </c>
      <c r="I41" s="694"/>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v>6</v>
      </c>
      <c r="AB41" s="341">
        <v>7</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c r="C42" s="486">
        <v>2</v>
      </c>
      <c r="D42" s="461"/>
      <c r="E42" s="694"/>
      <c r="F42" s="901" t="s">
        <v>367</v>
      </c>
      <c r="G42" s="462" t="s">
        <v>335</v>
      </c>
      <c r="H42" s="463" t="s">
        <v>280</v>
      </c>
      <c r="I42" s="694"/>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v>6</v>
      </c>
      <c r="AB42" s="341">
        <v>7</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c r="C43" s="486">
        <v>3</v>
      </c>
      <c r="D43" s="461"/>
      <c r="E43" s="694"/>
      <c r="F43" s="901" t="s">
        <v>368</v>
      </c>
      <c r="G43" s="462" t="s">
        <v>336</v>
      </c>
      <c r="H43" s="463" t="s">
        <v>280</v>
      </c>
      <c r="I43" s="694"/>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v>6</v>
      </c>
      <c r="AB43" s="341">
        <v>7</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c r="C44" s="486">
        <v>4</v>
      </c>
      <c r="D44" s="461"/>
      <c r="E44" s="694"/>
      <c r="F44" s="901" t="s">
        <v>369</v>
      </c>
      <c r="G44" s="462" t="s">
        <v>337</v>
      </c>
      <c r="H44" s="463" t="s">
        <v>281</v>
      </c>
      <c r="I44" s="694"/>
      <c r="J44" s="471" t="s">
        <v>48</v>
      </c>
      <c r="K44" s="867" t="s">
        <v>33</v>
      </c>
      <c r="L44" s="867" t="s">
        <v>33</v>
      </c>
      <c r="M44" s="704"/>
      <c r="N44" s="266" t="s">
        <v>151</v>
      </c>
      <c r="O44" s="241"/>
      <c r="P44" s="487">
        <f t="shared" si="0"/>
        <v>1</v>
      </c>
      <c r="Q44" s="487"/>
      <c r="R44" s="487">
        <f t="shared" si="1"/>
        <v>1</v>
      </c>
      <c r="S44" s="487"/>
      <c r="T44" s="487">
        <f t="shared" si="2"/>
        <v>1</v>
      </c>
      <c r="U44" s="241"/>
      <c r="V44" s="341">
        <v>1</v>
      </c>
      <c r="W44" s="341">
        <v>2</v>
      </c>
      <c r="X44" s="341">
        <v>3</v>
      </c>
      <c r="Y44" s="341">
        <v>4</v>
      </c>
      <c r="Z44" s="341">
        <v>5</v>
      </c>
      <c r="AA44" s="341">
        <v>6</v>
      </c>
      <c r="AB44" s="341">
        <v>7</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246</v>
      </c>
      <c r="BW44" s="733"/>
      <c r="BX44" s="733"/>
      <c r="BY44" s="733" t="s">
        <v>134</v>
      </c>
      <c r="BZ44" s="733"/>
      <c r="CA44" s="733"/>
      <c r="CB44" s="733"/>
      <c r="CC44" s="770"/>
    </row>
    <row r="45" spans="1:81" s="319" customFormat="1">
      <c r="C45" s="486">
        <v>5</v>
      </c>
      <c r="D45" s="461"/>
      <c r="E45" s="694"/>
      <c r="F45" s="884" t="s">
        <v>332</v>
      </c>
      <c r="G45" s="462" t="s">
        <v>338</v>
      </c>
      <c r="H45" s="463" t="s">
        <v>280</v>
      </c>
      <c r="I45" s="694"/>
      <c r="J45" s="471" t="s">
        <v>48</v>
      </c>
      <c r="K45" s="867" t="s">
        <v>33</v>
      </c>
      <c r="L45" s="867" t="s">
        <v>33</v>
      </c>
      <c r="M45" s="704"/>
      <c r="N45" s="266" t="s">
        <v>151</v>
      </c>
      <c r="O45" s="241"/>
      <c r="P45" s="487">
        <f t="shared" si="0"/>
        <v>1</v>
      </c>
      <c r="Q45" s="487"/>
      <c r="R45" s="487">
        <f t="shared" si="1"/>
        <v>1</v>
      </c>
      <c r="S45" s="487"/>
      <c r="T45" s="487">
        <f t="shared" si="2"/>
        <v>1</v>
      </c>
      <c r="U45" s="241"/>
      <c r="V45" s="341">
        <v>1</v>
      </c>
      <c r="W45" s="341">
        <v>2</v>
      </c>
      <c r="X45" s="341">
        <v>3</v>
      </c>
      <c r="Y45" s="341">
        <v>4</v>
      </c>
      <c r="Z45" s="341">
        <v>5</v>
      </c>
      <c r="AA45" s="341">
        <v>6</v>
      </c>
      <c r="AB45" s="341">
        <v>7</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247</v>
      </c>
      <c r="BW45" s="732"/>
      <c r="BX45" s="732"/>
      <c r="BY45" s="732"/>
      <c r="BZ45" s="732"/>
      <c r="CA45" s="732"/>
      <c r="CB45" s="732"/>
      <c r="CC45" s="767"/>
    </row>
    <row r="46" spans="1:81" s="319" customFormat="1">
      <c r="C46" s="486">
        <v>6</v>
      </c>
      <c r="D46" s="461"/>
      <c r="E46" s="694"/>
      <c r="F46" s="884"/>
      <c r="G46" s="462"/>
      <c r="H46" s="463"/>
      <c r="I46" s="694"/>
      <c r="J46" s="471" t="s">
        <v>48</v>
      </c>
      <c r="K46" s="867" t="s">
        <v>33</v>
      </c>
      <c r="L46" s="867" t="s">
        <v>33</v>
      </c>
      <c r="M46" s="704"/>
      <c r="N46" s="266" t="s">
        <v>151</v>
      </c>
      <c r="O46" s="241"/>
      <c r="P46" s="487">
        <f t="shared" si="0"/>
        <v>0</v>
      </c>
      <c r="Q46" s="487"/>
      <c r="R46" s="487">
        <f t="shared" si="1"/>
        <v>1</v>
      </c>
      <c r="S46" s="487"/>
      <c r="T46" s="487">
        <f t="shared" si="2"/>
        <v>0</v>
      </c>
      <c r="U46" s="241"/>
      <c r="V46" s="341">
        <v>1</v>
      </c>
      <c r="W46" s="341">
        <v>2</v>
      </c>
      <c r="X46" s="341">
        <v>3</v>
      </c>
      <c r="Y46" s="341">
        <v>4</v>
      </c>
      <c r="Z46" s="341">
        <v>5</v>
      </c>
      <c r="AA46" s="341">
        <v>6</v>
      </c>
      <c r="AB46" s="341">
        <v>7</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187</v>
      </c>
      <c r="BW46" s="732"/>
      <c r="BX46" s="732"/>
      <c r="BY46" s="732"/>
      <c r="BZ46" s="732"/>
      <c r="CA46" s="732"/>
      <c r="CB46" s="732"/>
      <c r="CC46" s="767"/>
    </row>
    <row r="47" spans="1:81" s="319" customFormat="1">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v>6</v>
      </c>
      <c r="AB47" s="341">
        <v>7</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188</v>
      </c>
      <c r="BW47" s="732"/>
      <c r="BX47" s="732">
        <v>1</v>
      </c>
      <c r="BY47" s="732" t="s">
        <v>185</v>
      </c>
      <c r="BZ47" s="732"/>
      <c r="CA47" s="732"/>
      <c r="CB47" s="732"/>
      <c r="CC47" s="767"/>
    </row>
    <row r="48" spans="1:81" s="319" customFormat="1">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v>6</v>
      </c>
      <c r="AB48" s="341">
        <v>7</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146</v>
      </c>
      <c r="BW48" s="732"/>
      <c r="BX48" s="732">
        <v>2</v>
      </c>
      <c r="BY48" s="732"/>
      <c r="BZ48" s="732"/>
      <c r="CA48" s="732"/>
      <c r="CB48" s="732"/>
      <c r="CC48" s="767"/>
    </row>
    <row r="49" spans="1:81" s="319" customFormat="1">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v>6</v>
      </c>
      <c r="AB49" s="341">
        <v>7</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147</v>
      </c>
      <c r="BW49" s="732"/>
      <c r="BX49" s="732">
        <v>3</v>
      </c>
      <c r="BY49" s="732"/>
      <c r="BZ49" s="732"/>
      <c r="CA49" s="732"/>
      <c r="CB49" s="732"/>
      <c r="CC49" s="767"/>
    </row>
    <row r="50" spans="1:81" s="319" customFormat="1">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v>6</v>
      </c>
      <c r="AB50" s="341">
        <v>7</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252</v>
      </c>
      <c r="BW50" s="732"/>
      <c r="BX50" s="732">
        <v>4</v>
      </c>
      <c r="BY50" s="732"/>
      <c r="BZ50" s="732"/>
      <c r="CA50" s="732"/>
      <c r="CB50" s="732"/>
      <c r="CC50" s="767"/>
    </row>
    <row r="51" spans="1:81" s="319" customFormat="1">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v>6</v>
      </c>
      <c r="AB51" s="341">
        <v>7</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132</v>
      </c>
      <c r="BW51" s="732"/>
      <c r="BX51" s="732">
        <v>5</v>
      </c>
      <c r="BY51" s="732" t="s">
        <v>186</v>
      </c>
      <c r="BZ51" s="732"/>
      <c r="CA51" s="732"/>
      <c r="CB51" s="732"/>
      <c r="CC51" s="767"/>
    </row>
    <row r="52" spans="1:81" s="319" customFormat="1">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v>6</v>
      </c>
      <c r="AB52" s="341">
        <v>7</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133</v>
      </c>
      <c r="BW52" s="732"/>
      <c r="BX52" s="732"/>
      <c r="BY52" s="732"/>
      <c r="BZ52" s="732"/>
      <c r="CA52" s="732"/>
      <c r="CB52" s="732"/>
      <c r="CC52" s="767"/>
    </row>
    <row r="53" spans="1:81" s="319" customFormat="1">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v>6</v>
      </c>
      <c r="AB53" s="341">
        <v>7</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58</v>
      </c>
      <c r="BW53" s="732"/>
      <c r="BX53" s="732"/>
      <c r="BY53" s="732"/>
      <c r="BZ53" s="732"/>
      <c r="CA53" s="732"/>
      <c r="CB53" s="732"/>
      <c r="CC53" s="767"/>
    </row>
    <row r="54" spans="1:81" s="319" customFormat="1">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v>6</v>
      </c>
      <c r="AB54" s="341">
        <v>7</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c r="BV54" s="732"/>
      <c r="BW54" s="732"/>
      <c r="BX54" s="732"/>
      <c r="BY54" s="732"/>
      <c r="BZ54" s="732"/>
      <c r="CA54" s="732"/>
      <c r="CB54" s="732"/>
      <c r="CC54" s="767"/>
    </row>
    <row r="55" spans="1:81" s="319" customFormat="1">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v>6</v>
      </c>
      <c r="AB55" s="341">
        <v>7</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c r="BV55" s="773"/>
      <c r="BW55" s="773"/>
      <c r="BX55" s="773"/>
      <c r="BY55" s="773"/>
      <c r="BZ55" s="773"/>
      <c r="CA55" s="773"/>
      <c r="CB55" s="773"/>
      <c r="CC55" s="774"/>
    </row>
    <row r="56" spans="1:81" s="319" customFormat="1">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v>6</v>
      </c>
      <c r="AB56" s="341">
        <v>7</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v>6</v>
      </c>
      <c r="AB57" s="341">
        <v>7</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v>6</v>
      </c>
      <c r="AB58" s="341">
        <v>7</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v>6</v>
      </c>
      <c r="AB59" s="341">
        <v>7</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v>6</v>
      </c>
      <c r="AB60" s="341">
        <v>7</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c r="C61" s="488"/>
      <c r="D61" s="320"/>
      <c r="E61" s="320"/>
      <c r="F61" s="320"/>
      <c r="G61" s="321"/>
      <c r="H61" s="321"/>
      <c r="I61" s="746" t="s">
        <v>106</v>
      </c>
      <c r="J61" s="747">
        <f>T61</f>
        <v>5</v>
      </c>
      <c r="K61" s="90"/>
      <c r="L61" s="90"/>
      <c r="M61" s="90"/>
      <c r="N61" s="266" t="s">
        <v>151</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c r="A63" s="300" t="b">
        <v>1</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c r="A64" s="300"/>
      <c r="B64" s="325"/>
      <c r="C64" s="326"/>
      <c r="D64" s="327" t="s">
        <v>43</v>
      </c>
      <c r="E64" s="328"/>
      <c r="F64" s="329"/>
      <c r="G64" s="329"/>
      <c r="H64" s="270"/>
      <c r="I64" s="326"/>
      <c r="J64" s="700" t="s">
        <v>44</v>
      </c>
      <c r="K64" s="705"/>
      <c r="L64" s="490"/>
      <c r="M64" s="490"/>
      <c r="N64" s="266" t="s">
        <v>151</v>
      </c>
    </row>
    <row r="65" spans="1:14" s="266" customFormat="1">
      <c r="B65" s="269"/>
      <c r="C65" s="330"/>
      <c r="D65" s="247" t="s">
        <v>66</v>
      </c>
      <c r="E65" s="247" t="s">
        <v>67</v>
      </c>
      <c r="F65" s="919" t="s">
        <v>68</v>
      </c>
      <c r="G65" s="920"/>
      <c r="H65" s="270"/>
      <c r="I65" s="330"/>
      <c r="J65" s="701" t="s">
        <v>212</v>
      </c>
      <c r="K65" s="702" t="s">
        <v>68</v>
      </c>
      <c r="L65" s="490"/>
      <c r="M65" s="490"/>
      <c r="N65" s="266" t="s">
        <v>151</v>
      </c>
    </row>
    <row r="66" spans="1:14" s="266" customFormat="1">
      <c r="B66" s="269"/>
      <c r="C66" s="331">
        <v>1</v>
      </c>
      <c r="D66" s="242" t="s">
        <v>69</v>
      </c>
      <c r="E66" s="243" t="s">
        <v>70</v>
      </c>
      <c r="F66" s="244" t="s">
        <v>71</v>
      </c>
      <c r="G66" s="245"/>
      <c r="H66" s="270"/>
      <c r="I66" s="331"/>
      <c r="J66" s="387">
        <v>1</v>
      </c>
      <c r="K66" s="470" t="s">
        <v>299</v>
      </c>
      <c r="L66" s="491"/>
      <c r="M66" s="491"/>
      <c r="N66" s="266" t="s">
        <v>151</v>
      </c>
    </row>
    <row r="67" spans="1:14" s="266" customFormat="1">
      <c r="B67" s="269"/>
      <c r="C67" s="331">
        <v>2</v>
      </c>
      <c r="D67" s="242" t="s">
        <v>72</v>
      </c>
      <c r="E67" s="243" t="s">
        <v>70</v>
      </c>
      <c r="F67" s="244" t="s">
        <v>175</v>
      </c>
      <c r="G67" s="245"/>
      <c r="H67" s="270"/>
      <c r="I67" s="331"/>
      <c r="J67" s="387">
        <v>2</v>
      </c>
      <c r="K67" s="470"/>
      <c r="L67" s="491"/>
      <c r="M67" s="491"/>
      <c r="N67" s="266" t="s">
        <v>151</v>
      </c>
    </row>
    <row r="68" spans="1:14" s="266" customFormat="1">
      <c r="B68" s="269"/>
      <c r="C68" s="331">
        <v>3</v>
      </c>
      <c r="D68" s="242" t="s">
        <v>176</v>
      </c>
      <c r="E68" s="243" t="s">
        <v>70</v>
      </c>
      <c r="F68" s="244" t="s">
        <v>177</v>
      </c>
      <c r="G68" s="245"/>
      <c r="H68" s="270"/>
      <c r="I68" s="331"/>
      <c r="J68" s="387">
        <v>3</v>
      </c>
      <c r="K68" s="470"/>
      <c r="L68" s="491"/>
      <c r="M68" s="491"/>
      <c r="N68" s="266" t="s">
        <v>151</v>
      </c>
    </row>
    <row r="69" spans="1:14" s="266" customFormat="1">
      <c r="B69" s="269"/>
      <c r="C69" s="331">
        <v>4</v>
      </c>
      <c r="D69" s="242" t="s">
        <v>178</v>
      </c>
      <c r="E69" s="243" t="s">
        <v>179</v>
      </c>
      <c r="F69" s="244" t="s">
        <v>165</v>
      </c>
      <c r="G69" s="245"/>
      <c r="H69" s="270"/>
      <c r="I69" s="331"/>
      <c r="J69" s="387">
        <v>4</v>
      </c>
      <c r="K69" s="470"/>
      <c r="L69" s="491"/>
      <c r="M69" s="491"/>
      <c r="N69" s="266" t="s">
        <v>151</v>
      </c>
    </row>
    <row r="70" spans="1:14" s="266" customFormat="1">
      <c r="B70" s="269"/>
      <c r="C70" s="331">
        <v>5</v>
      </c>
      <c r="D70" s="242" t="s">
        <v>179</v>
      </c>
      <c r="E70" s="243" t="s">
        <v>179</v>
      </c>
      <c r="F70" s="244" t="s">
        <v>166</v>
      </c>
      <c r="G70" s="246"/>
      <c r="H70" s="270"/>
      <c r="I70" s="331"/>
      <c r="J70" s="387">
        <v>5</v>
      </c>
      <c r="K70" s="470"/>
      <c r="L70" s="491"/>
      <c r="M70" s="491"/>
      <c r="N70" s="266" t="s">
        <v>151</v>
      </c>
    </row>
    <row r="71" spans="1:14" s="266" customFormat="1">
      <c r="B71" s="269"/>
      <c r="C71" s="331">
        <v>6</v>
      </c>
      <c r="D71" s="242"/>
      <c r="E71" s="243"/>
      <c r="F71" s="244"/>
      <c r="G71" s="246"/>
      <c r="H71" s="270"/>
      <c r="I71" s="331"/>
      <c r="J71" s="387">
        <v>6</v>
      </c>
      <c r="K71" s="470"/>
      <c r="L71" s="491"/>
      <c r="M71" s="491"/>
      <c r="N71" s="266" t="s">
        <v>151</v>
      </c>
    </row>
    <row r="72" spans="1:14" s="266" customFormat="1">
      <c r="B72" s="269"/>
      <c r="C72" s="331">
        <v>7</v>
      </c>
      <c r="D72" s="242"/>
      <c r="E72" s="243"/>
      <c r="F72" s="244"/>
      <c r="G72" s="246"/>
      <c r="H72" s="270"/>
      <c r="J72" s="387">
        <v>7</v>
      </c>
      <c r="K72" s="470" t="s">
        <v>300</v>
      </c>
      <c r="L72" s="491"/>
      <c r="M72" s="491"/>
      <c r="N72" s="266" t="s">
        <v>151</v>
      </c>
    </row>
    <row r="73" spans="1:14" s="266" customFormat="1">
      <c r="B73" s="269"/>
      <c r="C73" s="330"/>
      <c r="D73" s="330"/>
      <c r="E73" s="330"/>
      <c r="F73" s="332"/>
      <c r="G73" s="269"/>
      <c r="H73" s="270"/>
      <c r="J73" s="740"/>
      <c r="K73" s="741"/>
      <c r="L73" s="491"/>
      <c r="M73" s="491"/>
      <c r="N73" s="266" t="s">
        <v>151</v>
      </c>
    </row>
    <row r="74" spans="1:14" s="266" customFormat="1">
      <c r="B74" s="269"/>
      <c r="D74" s="921" t="s">
        <v>159</v>
      </c>
      <c r="E74" s="922"/>
      <c r="F74" s="910"/>
      <c r="H74" s="270"/>
      <c r="N74" s="266" t="s">
        <v>151</v>
      </c>
    </row>
    <row r="75" spans="1:14" s="266" customFormat="1">
      <c r="B75" s="269"/>
      <c r="D75" s="916" t="s">
        <v>169</v>
      </c>
      <c r="E75" s="917"/>
      <c r="F75" s="918"/>
      <c r="H75" s="270"/>
      <c r="N75" s="266" t="s">
        <v>151</v>
      </c>
    </row>
    <row r="76" spans="1:14" s="266" customFormat="1">
      <c r="B76" s="269"/>
      <c r="C76" s="330"/>
      <c r="D76" s="330"/>
      <c r="E76" s="330"/>
      <c r="F76" s="269"/>
      <c r="G76" s="269"/>
      <c r="H76" s="270"/>
      <c r="N76" s="266" t="s">
        <v>151</v>
      </c>
    </row>
    <row r="77" spans="1:14" s="266" customFormat="1">
      <c r="B77" s="269"/>
      <c r="C77" s="330"/>
      <c r="D77" s="330"/>
      <c r="E77" s="330"/>
      <c r="F77" s="269"/>
      <c r="G77" s="269"/>
      <c r="H77" s="270"/>
      <c r="N77" s="266" t="s">
        <v>151</v>
      </c>
    </row>
    <row r="78" spans="1:14" s="266" customFormat="1">
      <c r="A78" s="300" t="b">
        <v>0</v>
      </c>
      <c r="B78" s="866" t="s">
        <v>39</v>
      </c>
      <c r="C78" s="326"/>
      <c r="E78" s="330"/>
      <c r="F78" s="269"/>
      <c r="G78" s="269"/>
      <c r="H78" s="270"/>
      <c r="N78" s="266" t="s">
        <v>151</v>
      </c>
    </row>
    <row r="79" spans="1:14" s="266" customFormat="1" hidden="1">
      <c r="B79" s="405" t="s">
        <v>65</v>
      </c>
      <c r="D79" s="406" t="s">
        <v>64</v>
      </c>
      <c r="E79" s="330"/>
      <c r="F79" s="269"/>
      <c r="G79" s="269"/>
      <c r="H79" s="270"/>
      <c r="N79" s="266" t="s">
        <v>151</v>
      </c>
    </row>
    <row r="80" spans="1:14" s="266" customFormat="1" hidden="1">
      <c r="B80" s="320" t="s">
        <v>61</v>
      </c>
      <c r="D80" s="891">
        <v>5.0999999999999996</v>
      </c>
      <c r="G80" s="269"/>
      <c r="H80" s="270"/>
      <c r="N80" s="266" t="s">
        <v>151</v>
      </c>
    </row>
    <row r="81" spans="2:14" s="266" customFormat="1" hidden="1">
      <c r="B81" s="320" t="s">
        <v>304</v>
      </c>
      <c r="D81" s="912" t="s">
        <v>45</v>
      </c>
      <c r="E81" s="910"/>
      <c r="F81" s="460"/>
      <c r="G81" s="269"/>
      <c r="H81" s="270"/>
      <c r="N81" s="266" t="s">
        <v>151</v>
      </c>
    </row>
    <row r="82" spans="2:14" s="266" customFormat="1" hidden="1">
      <c r="B82" s="320" t="s">
        <v>63</v>
      </c>
      <c r="D82" s="407">
        <v>39661</v>
      </c>
      <c r="E82" s="330"/>
      <c r="F82" s="269"/>
      <c r="G82" s="269"/>
      <c r="H82" s="270"/>
      <c r="N82" s="266" t="s">
        <v>151</v>
      </c>
    </row>
    <row r="83" spans="2:14" s="266" customFormat="1" hidden="1">
      <c r="D83" s="693" t="s">
        <v>157</v>
      </c>
      <c r="G83" s="269"/>
      <c r="H83" s="270"/>
      <c r="I83" s="334"/>
      <c r="N83" s="266" t="s">
        <v>151</v>
      </c>
    </row>
    <row r="84" spans="2:14" s="266" customFormat="1" hidden="1">
      <c r="B84" s="320"/>
      <c r="E84" s="334"/>
      <c r="G84" s="269"/>
      <c r="H84" s="270"/>
      <c r="N84" s="266" t="s">
        <v>151</v>
      </c>
    </row>
    <row r="85" spans="2:14" s="266" customFormat="1" hidden="1">
      <c r="B85" s="320" t="s">
        <v>62</v>
      </c>
      <c r="D85" s="406" t="s">
        <v>150</v>
      </c>
      <c r="E85" s="333"/>
      <c r="G85" s="269"/>
      <c r="H85" s="270"/>
      <c r="N85" s="266" t="s">
        <v>151</v>
      </c>
    </row>
    <row r="86" spans="2:14" s="266" customFormat="1" hidden="1">
      <c r="B86" s="776" t="s">
        <v>265</v>
      </c>
      <c r="C86" s="777"/>
      <c r="D86" s="778" t="s">
        <v>305</v>
      </c>
      <c r="E86" s="779"/>
      <c r="F86" s="464"/>
      <c r="G86" s="465"/>
      <c r="H86" s="466"/>
      <c r="I86" s="464"/>
      <c r="N86" s="266" t="s">
        <v>151</v>
      </c>
    </row>
    <row r="87" spans="2:14" s="266" customFormat="1" hidden="1">
      <c r="B87" s="780"/>
      <c r="C87" s="779"/>
      <c r="D87" s="292" t="s">
        <v>73</v>
      </c>
      <c r="E87" s="777"/>
      <c r="F87" s="464"/>
      <c r="G87" s="465"/>
      <c r="H87" s="466"/>
      <c r="I87" s="464"/>
      <c r="N87" s="266" t="s">
        <v>151</v>
      </c>
    </row>
    <row r="88" spans="2:14" s="266" customFormat="1" hidden="1">
      <c r="B88" s="269"/>
      <c r="E88" s="333"/>
      <c r="G88" s="269"/>
      <c r="H88" s="270"/>
      <c r="N88" s="266" t="s">
        <v>151</v>
      </c>
    </row>
    <row r="89" spans="2:14" s="266" customFormat="1" hidden="1">
      <c r="B89" s="269" t="s">
        <v>241</v>
      </c>
      <c r="D89" s="335" t="s">
        <v>240</v>
      </c>
      <c r="F89" s="269"/>
      <c r="G89" s="269"/>
      <c r="H89" s="270"/>
      <c r="N89" s="266" t="s">
        <v>151</v>
      </c>
    </row>
    <row r="90" spans="2:14" s="266" customFormat="1" hidden="1">
      <c r="B90" s="269"/>
      <c r="C90" s="330"/>
      <c r="D90" s="330"/>
      <c r="E90" s="330"/>
      <c r="F90" s="269"/>
      <c r="G90" s="269"/>
      <c r="H90" s="270"/>
      <c r="N90" s="266" t="s">
        <v>151</v>
      </c>
    </row>
    <row r="91" spans="2:14" s="266" customFormat="1" hidden="1">
      <c r="B91" s="269"/>
      <c r="C91" s="330"/>
      <c r="E91" s="330"/>
      <c r="F91" s="269"/>
      <c r="G91" s="269"/>
      <c r="H91" s="270"/>
      <c r="N91" s="266" t="s">
        <v>151</v>
      </c>
    </row>
    <row r="92" spans="2:14" s="266" customFormat="1" hidden="1">
      <c r="B92" s="269" t="s">
        <v>215</v>
      </c>
      <c r="C92" s="330"/>
      <c r="D92" s="330"/>
      <c r="E92" s="330"/>
      <c r="F92" s="269"/>
      <c r="G92" s="269"/>
      <c r="H92" s="270"/>
      <c r="N92" s="266" t="s">
        <v>151</v>
      </c>
    </row>
    <row r="93" spans="2:14" s="266" customFormat="1" hidden="1">
      <c r="B93" s="269"/>
      <c r="C93" s="330"/>
      <c r="D93" s="330"/>
      <c r="E93" s="330"/>
      <c r="F93" s="269"/>
      <c r="G93" s="269"/>
      <c r="H93" s="270"/>
      <c r="N93" s="266" t="s">
        <v>151</v>
      </c>
    </row>
    <row r="94" spans="2:14" s="266" customFormat="1" hidden="1">
      <c r="C94" s="330"/>
      <c r="D94" s="330"/>
      <c r="E94" s="330"/>
      <c r="F94" s="269"/>
      <c r="G94" s="269"/>
      <c r="H94" s="270"/>
      <c r="N94" s="266" t="s">
        <v>151</v>
      </c>
    </row>
    <row r="95" spans="2:14" s="266" customFormat="1" hidden="1">
      <c r="B95" s="269" t="s">
        <v>307</v>
      </c>
      <c r="C95" s="330"/>
      <c r="D95" s="330"/>
      <c r="E95" s="330"/>
      <c r="F95" s="269"/>
      <c r="G95" s="269"/>
      <c r="H95" s="270"/>
      <c r="N95" s="266" t="s">
        <v>151</v>
      </c>
    </row>
    <row r="96" spans="2:14" s="266" customFormat="1" hidden="1">
      <c r="B96" s="269"/>
      <c r="C96" s="330"/>
      <c r="D96" s="330"/>
      <c r="E96" s="330"/>
      <c r="F96" s="269"/>
      <c r="G96" s="269"/>
      <c r="H96" s="270"/>
      <c r="N96" s="266" t="s">
        <v>151</v>
      </c>
    </row>
    <row r="97" spans="1:14" s="266" customFormat="1">
      <c r="C97" s="686"/>
      <c r="D97" s="686"/>
      <c r="E97" s="686"/>
      <c r="F97" s="311"/>
      <c r="G97" s="311"/>
      <c r="H97" s="687"/>
      <c r="I97" s="688"/>
      <c r="J97" s="688"/>
      <c r="N97" s="266" t="s">
        <v>151</v>
      </c>
    </row>
    <row r="98" spans="1:14" s="266" customFormat="1">
      <c r="A98" s="300">
        <v>0</v>
      </c>
      <c r="B98" s="805" t="s">
        <v>231</v>
      </c>
      <c r="C98" s="686"/>
      <c r="D98" s="686"/>
      <c r="E98" s="686"/>
      <c r="F98" s="311"/>
      <c r="G98" s="311"/>
      <c r="H98" s="687"/>
      <c r="I98" s="688"/>
      <c r="J98" s="688"/>
      <c r="N98" s="266" t="s">
        <v>151</v>
      </c>
    </row>
    <row r="99" spans="1:14" s="266" customFormat="1" hidden="1">
      <c r="B99" s="803" t="s">
        <v>306</v>
      </c>
      <c r="C99" s="804"/>
      <c r="D99" s="686"/>
      <c r="E99" s="686"/>
      <c r="F99" s="311"/>
      <c r="G99" s="311"/>
      <c r="H99" s="687"/>
      <c r="I99" s="688"/>
      <c r="J99" s="688"/>
      <c r="N99" s="266" t="s">
        <v>151</v>
      </c>
    </row>
    <row r="100" spans="1:14" s="266" customFormat="1" hidden="1">
      <c r="B100" s="805" t="s">
        <v>51</v>
      </c>
      <c r="C100" s="806"/>
      <c r="D100" s="692"/>
      <c r="E100" s="692"/>
      <c r="F100" s="692"/>
      <c r="G100" s="692"/>
      <c r="H100" s="692"/>
      <c r="I100" s="692"/>
      <c r="J100" s="692"/>
      <c r="N100" s="266" t="s">
        <v>151</v>
      </c>
    </row>
    <row r="101" spans="1:14" s="266" customFormat="1" hidden="1">
      <c r="A101" s="472"/>
      <c r="B101" s="807" t="s">
        <v>52</v>
      </c>
      <c r="C101" s="807"/>
      <c r="D101" s="472"/>
      <c r="E101" s="689"/>
      <c r="F101" s="690"/>
      <c r="G101" s="690"/>
      <c r="H101" s="691"/>
      <c r="I101" s="472"/>
      <c r="J101" s="472"/>
      <c r="N101" s="266" t="s">
        <v>151</v>
      </c>
    </row>
    <row r="102" spans="1:14" s="266" customFormat="1" hidden="1">
      <c r="A102" s="472"/>
      <c r="B102" s="807" t="s">
        <v>266</v>
      </c>
      <c r="C102" s="808"/>
      <c r="D102" s="688"/>
      <c r="E102" s="688"/>
      <c r="F102" s="688"/>
      <c r="G102" s="688"/>
      <c r="H102" s="688"/>
      <c r="I102" s="688"/>
      <c r="J102" s="688"/>
      <c r="N102" s="266" t="s">
        <v>151</v>
      </c>
    </row>
    <row r="103" spans="1:14" s="266" customFormat="1" hidden="1">
      <c r="A103" s="472"/>
      <c r="B103" s="805" t="s">
        <v>53</v>
      </c>
      <c r="C103" s="809"/>
      <c r="D103" s="475"/>
      <c r="E103" s="475"/>
      <c r="F103" s="473"/>
      <c r="G103" s="473"/>
      <c r="H103" s="476"/>
      <c r="I103" s="477"/>
      <c r="J103" s="477"/>
      <c r="N103" s="266" t="s">
        <v>151</v>
      </c>
    </row>
    <row r="104" spans="1:14" s="266" customFormat="1" hidden="1">
      <c r="A104" s="472"/>
      <c r="B104" s="810" t="s">
        <v>161</v>
      </c>
      <c r="C104" s="809"/>
      <c r="D104" s="475"/>
      <c r="E104" s="475"/>
      <c r="F104" s="473"/>
      <c r="G104" s="473"/>
      <c r="H104" s="476"/>
      <c r="I104" s="477"/>
      <c r="J104" s="477"/>
      <c r="N104" s="266" t="s">
        <v>151</v>
      </c>
    </row>
    <row r="105" spans="1:14" s="266" customFormat="1" hidden="1">
      <c r="A105" s="472"/>
      <c r="B105" s="805" t="s">
        <v>156</v>
      </c>
      <c r="C105" s="809"/>
      <c r="D105" s="475"/>
      <c r="E105" s="475"/>
      <c r="F105" s="473"/>
      <c r="G105" s="473"/>
      <c r="H105" s="476"/>
      <c r="I105" s="477"/>
      <c r="J105" s="477"/>
      <c r="N105" s="266" t="s">
        <v>151</v>
      </c>
    </row>
    <row r="106" spans="1:14" s="266" customFormat="1" hidden="1">
      <c r="A106" s="472"/>
      <c r="B106" s="807" t="s">
        <v>273</v>
      </c>
      <c r="C106" s="809"/>
      <c r="D106" s="475"/>
      <c r="E106" s="475"/>
      <c r="F106" s="473"/>
      <c r="G106" s="473"/>
      <c r="H106" s="476"/>
      <c r="I106" s="477"/>
      <c r="J106" s="477"/>
      <c r="N106" s="266" t="s">
        <v>151</v>
      </c>
    </row>
    <row r="107" spans="1:14" s="266" customFormat="1" hidden="1">
      <c r="A107" s="472"/>
      <c r="B107" s="808"/>
      <c r="C107" s="809"/>
      <c r="D107" s="475"/>
      <c r="E107" s="475"/>
      <c r="F107" s="473"/>
      <c r="G107" s="473"/>
      <c r="H107" s="476"/>
      <c r="I107" s="477"/>
      <c r="J107" s="477"/>
      <c r="N107" s="266" t="s">
        <v>151</v>
      </c>
    </row>
    <row r="108" spans="1:14" s="266" customFormat="1" hidden="1">
      <c r="A108" s="472"/>
      <c r="B108" s="803" t="s">
        <v>288</v>
      </c>
      <c r="C108" s="809"/>
      <c r="D108" s="475"/>
      <c r="E108" s="475"/>
      <c r="F108" s="473"/>
      <c r="G108" s="473"/>
      <c r="H108" s="476"/>
      <c r="I108" s="477"/>
      <c r="J108" s="477"/>
      <c r="N108" s="266" t="s">
        <v>151</v>
      </c>
    </row>
    <row r="109" spans="1:14" s="266" customFormat="1" hidden="1">
      <c r="A109" s="472"/>
      <c r="B109" s="808" t="s">
        <v>214</v>
      </c>
      <c r="C109" s="809"/>
      <c r="D109" s="475"/>
      <c r="E109" s="475"/>
      <c r="F109" s="473"/>
      <c r="G109" s="473"/>
      <c r="H109" s="476"/>
      <c r="I109" s="477"/>
      <c r="J109" s="477"/>
      <c r="N109" s="266" t="s">
        <v>151</v>
      </c>
    </row>
    <row r="110" spans="1:14" s="266" customFormat="1" hidden="1">
      <c r="A110" s="472"/>
      <c r="B110" s="472"/>
      <c r="C110" s="475"/>
      <c r="D110" s="475"/>
      <c r="E110" s="475"/>
      <c r="F110" s="473"/>
      <c r="G110" s="473"/>
      <c r="H110" s="476"/>
      <c r="I110" s="477"/>
      <c r="J110" s="477"/>
      <c r="N110" s="266" t="s">
        <v>151</v>
      </c>
    </row>
    <row r="111" spans="1:14" s="266" customFormat="1" hidden="1">
      <c r="A111" s="472"/>
      <c r="B111" s="706" t="s">
        <v>271</v>
      </c>
      <c r="C111" s="475"/>
      <c r="D111" s="475"/>
      <c r="E111" s="475"/>
      <c r="F111" s="473"/>
      <c r="G111" s="473"/>
      <c r="H111" s="476"/>
      <c r="I111" s="477"/>
      <c r="J111" s="477"/>
      <c r="N111" s="266" t="s">
        <v>151</v>
      </c>
    </row>
    <row r="112" spans="1:14" s="266" customFormat="1" hidden="1">
      <c r="A112" s="472"/>
      <c r="B112" s="472"/>
      <c r="C112" s="475"/>
      <c r="D112" s="475"/>
      <c r="E112" s="475"/>
      <c r="F112" s="473"/>
      <c r="G112" s="473"/>
      <c r="H112" s="476"/>
      <c r="I112" s="477"/>
      <c r="J112" s="477"/>
      <c r="N112" s="266" t="s">
        <v>151</v>
      </c>
    </row>
    <row r="113" spans="1:14" s="266" customFormat="1" hidden="1">
      <c r="A113" s="472"/>
      <c r="B113" s="706" t="s">
        <v>272</v>
      </c>
      <c r="C113" s="475"/>
      <c r="D113" s="475"/>
      <c r="E113" s="475"/>
      <c r="F113" s="473"/>
      <c r="G113" s="473"/>
      <c r="H113" s="476"/>
      <c r="I113" s="477"/>
      <c r="J113" s="477"/>
      <c r="N113" s="266" t="s">
        <v>151</v>
      </c>
    </row>
    <row r="114" spans="1:14" s="266" customFormat="1" hidden="1">
      <c r="A114" s="472"/>
      <c r="B114" s="693"/>
      <c r="C114" s="475"/>
      <c r="D114" s="475"/>
      <c r="E114" s="475"/>
      <c r="F114" s="473"/>
      <c r="G114" s="473"/>
      <c r="H114" s="476"/>
      <c r="I114" s="477"/>
      <c r="J114" s="477"/>
      <c r="N114" s="266" t="s">
        <v>151</v>
      </c>
    </row>
    <row r="115" spans="1:14" s="266" customFormat="1" hidden="1">
      <c r="A115" s="472"/>
      <c r="B115" s="474"/>
      <c r="C115" s="475"/>
      <c r="D115" s="475"/>
      <c r="E115" s="475"/>
      <c r="F115" s="473"/>
      <c r="G115" s="473"/>
      <c r="H115" s="476"/>
      <c r="I115" s="477"/>
      <c r="J115" s="477"/>
      <c r="N115" s="266" t="s">
        <v>151</v>
      </c>
    </row>
    <row r="116" spans="1:14" s="266" customFormat="1">
      <c r="A116" s="472"/>
      <c r="B116" s="482"/>
      <c r="C116" s="475"/>
      <c r="D116" s="475"/>
      <c r="E116" s="475"/>
      <c r="F116" s="473"/>
      <c r="G116" s="473"/>
      <c r="H116" s="476"/>
      <c r="I116" s="477"/>
      <c r="J116" s="477"/>
      <c r="N116" s="266" t="s">
        <v>151</v>
      </c>
    </row>
    <row r="117" spans="1:14" s="266" customFormat="1">
      <c r="A117" s="300">
        <v>1</v>
      </c>
      <c r="B117" s="802" t="s">
        <v>239</v>
      </c>
      <c r="D117" s="330"/>
      <c r="E117" s="330"/>
      <c r="F117" s="269"/>
      <c r="G117" s="269"/>
      <c r="H117" s="270"/>
      <c r="N117" s="266" t="s">
        <v>151</v>
      </c>
    </row>
    <row r="118" spans="1:14" s="266" customFormat="1">
      <c r="B118" s="690" t="s">
        <v>232</v>
      </c>
      <c r="C118" s="330"/>
      <c r="H118" s="267"/>
      <c r="N118" s="266" t="s">
        <v>151</v>
      </c>
    </row>
    <row r="119" spans="1:14" s="266" customFormat="1">
      <c r="B119" s="472" t="s">
        <v>46</v>
      </c>
      <c r="D119" s="330"/>
      <c r="E119" s="330"/>
      <c r="F119" s="269"/>
      <c r="G119" s="268"/>
      <c r="H119" s="270"/>
      <c r="N119" s="266" t="s">
        <v>151</v>
      </c>
    </row>
    <row r="120" spans="1:14" s="266" customFormat="1">
      <c r="B120" s="690" t="s">
        <v>213</v>
      </c>
      <c r="D120" s="330"/>
      <c r="E120" s="330"/>
      <c r="G120" s="269"/>
      <c r="H120" s="270"/>
      <c r="N120" s="266" t="s">
        <v>151</v>
      </c>
    </row>
    <row r="121" spans="1:14" s="266" customFormat="1">
      <c r="B121" s="909" t="s">
        <v>316</v>
      </c>
      <c r="C121" s="910"/>
      <c r="D121" s="910"/>
      <c r="E121" s="330"/>
      <c r="F121" s="269"/>
      <c r="G121" s="269"/>
      <c r="H121" s="270"/>
      <c r="N121" s="266" t="s">
        <v>151</v>
      </c>
    </row>
    <row r="122" spans="1:14" s="266" customFormat="1">
      <c r="D122" s="330"/>
      <c r="E122" s="330"/>
      <c r="F122" s="269"/>
      <c r="G122" s="269"/>
      <c r="H122" s="270"/>
      <c r="N122" s="266" t="s">
        <v>151</v>
      </c>
    </row>
    <row r="123" spans="1:14" s="266" customFormat="1">
      <c r="B123" s="690" t="s">
        <v>286</v>
      </c>
      <c r="D123" s="330"/>
      <c r="E123" s="330"/>
      <c r="F123" s="269"/>
      <c r="G123" s="269"/>
      <c r="H123" s="270"/>
      <c r="N123" s="266" t="s">
        <v>151</v>
      </c>
    </row>
    <row r="124" spans="1:14" s="266" customFormat="1">
      <c r="B124" s="472" t="s">
        <v>287</v>
      </c>
      <c r="D124" s="330"/>
      <c r="E124" s="330"/>
      <c r="F124" s="269"/>
      <c r="G124" s="269"/>
      <c r="H124" s="270"/>
      <c r="N124" s="266" t="s">
        <v>151</v>
      </c>
    </row>
    <row r="125" spans="1:14" s="266" customFormat="1">
      <c r="B125" s="472" t="s">
        <v>285</v>
      </c>
      <c r="D125" s="330"/>
      <c r="E125" s="330"/>
      <c r="F125" s="269"/>
      <c r="G125" s="269"/>
      <c r="N125" s="266" t="s">
        <v>151</v>
      </c>
    </row>
    <row r="126" spans="1:14" s="266" customFormat="1">
      <c r="B126" s="472" t="s">
        <v>155</v>
      </c>
      <c r="D126" s="330"/>
      <c r="E126" s="330"/>
      <c r="F126" s="269"/>
      <c r="G126" s="269"/>
      <c r="N126" s="266" t="s">
        <v>151</v>
      </c>
    </row>
    <row r="127" spans="1:14" s="266" customFormat="1">
      <c r="B127" s="911" t="s">
        <v>54</v>
      </c>
      <c r="C127" s="910"/>
      <c r="D127" s="910"/>
      <c r="E127" s="330"/>
      <c r="F127" s="269"/>
      <c r="G127" s="269"/>
      <c r="N127" s="266" t="s">
        <v>151</v>
      </c>
    </row>
    <row r="128" spans="1:14" s="266" customFormat="1">
      <c r="D128" s="330"/>
      <c r="E128" s="330"/>
      <c r="F128" s="269"/>
      <c r="G128" s="269"/>
      <c r="N128" s="266" t="s">
        <v>151</v>
      </c>
    </row>
    <row r="129" spans="2:14" s="266" customFormat="1">
      <c r="B129" s="690" t="s">
        <v>55</v>
      </c>
      <c r="D129" s="330"/>
      <c r="E129" s="330"/>
      <c r="G129" s="269"/>
      <c r="N129" s="266" t="s">
        <v>151</v>
      </c>
    </row>
    <row r="130" spans="2:14" s="266" customFormat="1">
      <c r="B130" s="690" t="s">
        <v>56</v>
      </c>
      <c r="D130" s="330"/>
      <c r="E130" s="330"/>
      <c r="G130" s="269"/>
      <c r="H130" s="270"/>
      <c r="N130" s="266" t="s">
        <v>151</v>
      </c>
    </row>
    <row r="131" spans="2:14" s="266" customFormat="1">
      <c r="D131" s="330"/>
      <c r="E131" s="330"/>
      <c r="F131" s="269"/>
      <c r="G131" s="269"/>
      <c r="H131" s="270"/>
      <c r="N131" s="266" t="s">
        <v>151</v>
      </c>
    </row>
    <row r="132" spans="2:14" s="266" customFormat="1">
      <c r="B132" s="269"/>
      <c r="D132" s="330"/>
      <c r="E132" s="330"/>
      <c r="F132" s="269"/>
      <c r="G132" s="269"/>
      <c r="H132" s="270"/>
      <c r="N132" s="266" t="s">
        <v>151</v>
      </c>
    </row>
    <row r="133" spans="2:14" s="266" customFormat="1">
      <c r="B133" s="269"/>
      <c r="D133" s="330"/>
      <c r="E133" s="330"/>
      <c r="F133" s="269"/>
      <c r="G133" s="269"/>
      <c r="H133" s="270"/>
      <c r="N133" s="266" t="s">
        <v>151</v>
      </c>
    </row>
    <row r="134" spans="2:14" s="266" customFormat="1">
      <c r="B134" s="269"/>
      <c r="D134" s="330"/>
      <c r="E134" s="330"/>
      <c r="F134" s="269"/>
      <c r="G134" s="269"/>
      <c r="H134" s="270"/>
    </row>
    <row r="135" spans="2:14" s="266" customFormat="1">
      <c r="B135" s="690"/>
      <c r="C135" s="269"/>
      <c r="D135" s="330"/>
      <c r="E135" s="330"/>
      <c r="F135" s="269"/>
      <c r="G135" s="269"/>
      <c r="H135" s="270"/>
    </row>
    <row r="136" spans="2:14" s="266" customFormat="1">
      <c r="B136" s="269"/>
      <c r="C136" s="269"/>
      <c r="D136" s="330"/>
      <c r="E136" s="330"/>
      <c r="F136" s="269"/>
      <c r="G136" s="269"/>
      <c r="H136" s="270"/>
    </row>
    <row r="137" spans="2:14" s="266" customFormat="1">
      <c r="D137" s="330"/>
      <c r="E137" s="330"/>
      <c r="F137" s="269"/>
      <c r="G137" s="269"/>
      <c r="H137" s="270"/>
    </row>
    <row r="138" spans="2:14" s="266" customFormat="1">
      <c r="B138" s="690"/>
      <c r="D138" s="330"/>
      <c r="E138" s="330"/>
      <c r="F138" s="269"/>
      <c r="G138" s="269"/>
      <c r="H138" s="270"/>
    </row>
    <row r="139" spans="2:14" s="266" customFormat="1">
      <c r="B139" s="690"/>
      <c r="D139" s="330"/>
      <c r="E139" s="330"/>
      <c r="F139" s="269"/>
      <c r="G139" s="269"/>
      <c r="H139" s="270"/>
    </row>
    <row r="140" spans="2:14" s="266" customFormat="1">
      <c r="B140" s="690"/>
      <c r="D140" s="330"/>
      <c r="E140" s="330"/>
      <c r="F140" s="269"/>
      <c r="G140" s="269"/>
      <c r="H140" s="270"/>
    </row>
    <row r="141" spans="2:14" s="266" customFormat="1">
      <c r="B141" s="269"/>
      <c r="D141" s="330"/>
      <c r="E141" s="330"/>
      <c r="F141" s="269"/>
      <c r="G141" s="269"/>
      <c r="H141" s="270"/>
    </row>
    <row r="142" spans="2:14" s="266" customFormat="1">
      <c r="B142" s="269"/>
      <c r="D142" s="330"/>
      <c r="E142" s="330"/>
      <c r="F142" s="269"/>
      <c r="G142" s="269"/>
      <c r="H142" s="270"/>
    </row>
    <row r="143" spans="2:14" s="266" customFormat="1">
      <c r="B143" s="269"/>
      <c r="D143" s="330"/>
      <c r="E143" s="330"/>
      <c r="F143" s="269"/>
      <c r="G143" s="269"/>
      <c r="H143" s="270"/>
    </row>
    <row r="144" spans="2:14" s="266" customFormat="1">
      <c r="C144" s="269"/>
      <c r="D144" s="330"/>
      <c r="E144" s="330"/>
      <c r="F144" s="269"/>
      <c r="G144" s="269"/>
      <c r="H144" s="270"/>
    </row>
    <row r="145" spans="1:8" s="266" customFormat="1">
      <c r="B145" s="269"/>
      <c r="C145" s="269"/>
      <c r="D145" s="330"/>
      <c r="E145" s="330"/>
      <c r="F145" s="269"/>
      <c r="G145" s="269"/>
      <c r="H145" s="270"/>
    </row>
    <row r="146" spans="1:8" s="266" customFormat="1">
      <c r="B146" s="269"/>
      <c r="C146" s="269"/>
      <c r="D146" s="330"/>
      <c r="E146" s="330"/>
      <c r="F146" s="269"/>
      <c r="G146" s="269"/>
      <c r="H146" s="270"/>
    </row>
    <row r="147" spans="1:8" s="266" customFormat="1">
      <c r="B147" s="269"/>
      <c r="D147" s="330"/>
      <c r="E147" s="330"/>
      <c r="F147" s="269"/>
      <c r="G147" s="269"/>
      <c r="H147" s="270"/>
    </row>
    <row r="148" spans="1:8" s="266" customFormat="1">
      <c r="A148" s="333"/>
      <c r="B148" s="269"/>
      <c r="C148" s="330"/>
      <c r="D148" s="330"/>
      <c r="E148" s="330"/>
      <c r="F148" s="269"/>
      <c r="G148" s="269"/>
      <c r="H148" s="270"/>
    </row>
    <row r="149" spans="1:8" s="266" customFormat="1">
      <c r="B149" s="269"/>
      <c r="C149" s="330"/>
      <c r="D149" s="330"/>
      <c r="E149" s="330"/>
      <c r="F149" s="269"/>
      <c r="G149" s="269"/>
      <c r="H149" s="270"/>
    </row>
    <row r="150" spans="1:8" s="266" customFormat="1">
      <c r="B150" s="269"/>
      <c r="C150" s="330"/>
      <c r="D150" s="330"/>
      <c r="E150" s="330"/>
      <c r="F150" s="269"/>
      <c r="G150" s="269"/>
      <c r="H150" s="270"/>
    </row>
    <row r="151" spans="1:8" s="266" customFormat="1">
      <c r="B151" s="269"/>
      <c r="C151" s="330"/>
      <c r="D151" s="330"/>
      <c r="E151" s="330"/>
      <c r="F151" s="269"/>
      <c r="G151" s="269"/>
      <c r="H151" s="270"/>
    </row>
    <row r="152" spans="1:8" s="266" customFormat="1">
      <c r="B152" s="269"/>
      <c r="C152" s="330"/>
      <c r="D152" s="330"/>
      <c r="E152" s="330"/>
      <c r="F152" s="269"/>
      <c r="G152" s="269"/>
      <c r="H152" s="270"/>
    </row>
    <row r="153" spans="1:8" s="266" customFormat="1">
      <c r="B153" s="269"/>
      <c r="C153" s="330"/>
      <c r="D153" s="330"/>
      <c r="E153" s="330"/>
      <c r="F153" s="269"/>
      <c r="G153" s="269"/>
      <c r="H153" s="270"/>
    </row>
    <row r="154" spans="1:8" s="266" customFormat="1">
      <c r="B154" s="269"/>
      <c r="C154" s="330"/>
      <c r="D154" s="330"/>
      <c r="E154" s="330"/>
      <c r="F154" s="269"/>
      <c r="G154" s="269"/>
      <c r="H154" s="270"/>
    </row>
    <row r="155" spans="1:8" s="266" customFormat="1">
      <c r="B155" s="269"/>
      <c r="C155" s="330"/>
      <c r="D155" s="330"/>
      <c r="E155" s="330"/>
      <c r="F155" s="269"/>
      <c r="G155" s="269"/>
      <c r="H155" s="270"/>
    </row>
    <row r="156" spans="1:8" s="266" customFormat="1">
      <c r="B156" s="269"/>
      <c r="C156" s="330"/>
      <c r="D156" s="330"/>
      <c r="E156" s="330"/>
      <c r="F156" s="269"/>
      <c r="G156" s="269"/>
      <c r="H156" s="270"/>
    </row>
    <row r="157" spans="1:8" s="266" customFormat="1">
      <c r="B157" s="269"/>
      <c r="C157" s="330"/>
      <c r="D157" s="330"/>
      <c r="E157" s="330"/>
      <c r="F157" s="269"/>
      <c r="G157" s="269"/>
      <c r="H157" s="270"/>
    </row>
    <row r="158" spans="1:8" s="266" customFormat="1">
      <c r="B158" s="269"/>
      <c r="C158" s="330"/>
      <c r="D158" s="330"/>
      <c r="E158" s="330"/>
      <c r="F158" s="269"/>
      <c r="G158" s="269"/>
      <c r="H158" s="270"/>
    </row>
    <row r="159" spans="1:8" s="266" customFormat="1">
      <c r="B159" s="269"/>
      <c r="C159" s="330"/>
      <c r="D159" s="330"/>
      <c r="E159" s="330"/>
      <c r="F159" s="269"/>
      <c r="G159" s="269"/>
      <c r="H159" s="270"/>
    </row>
    <row r="160" spans="1:8" s="266" customFormat="1">
      <c r="B160" s="269"/>
      <c r="C160" s="330"/>
      <c r="D160" s="330"/>
      <c r="E160" s="330"/>
      <c r="F160" s="269"/>
      <c r="G160" s="269"/>
      <c r="H160" s="270"/>
    </row>
    <row r="161" spans="2:8" s="266" customFormat="1">
      <c r="B161" s="269"/>
      <c r="C161" s="330"/>
      <c r="D161" s="330"/>
      <c r="E161" s="330"/>
      <c r="F161" s="269"/>
      <c r="G161" s="269"/>
      <c r="H161" s="270"/>
    </row>
    <row r="162" spans="2:8" s="266" customFormat="1">
      <c r="B162" s="269"/>
      <c r="C162" s="330"/>
      <c r="D162" s="330"/>
      <c r="E162" s="330"/>
      <c r="F162" s="269"/>
      <c r="G162" s="269"/>
      <c r="H162" s="270"/>
    </row>
    <row r="163" spans="2:8" s="266" customFormat="1">
      <c r="B163" s="269"/>
      <c r="C163" s="330"/>
      <c r="D163" s="330"/>
      <c r="E163" s="330"/>
      <c r="F163" s="269"/>
      <c r="G163" s="269"/>
      <c r="H163" s="270"/>
    </row>
    <row r="164" spans="2:8" s="266" customFormat="1">
      <c r="B164" s="269"/>
      <c r="C164" s="330"/>
      <c r="D164" s="330"/>
      <c r="E164" s="330"/>
      <c r="F164" s="269"/>
      <c r="G164" s="269"/>
      <c r="H164" s="270"/>
    </row>
    <row r="165" spans="2:8" s="266" customFormat="1">
      <c r="B165" s="269"/>
      <c r="C165" s="330"/>
      <c r="D165" s="330"/>
      <c r="E165" s="330"/>
      <c r="F165" s="269"/>
      <c r="G165" s="269"/>
      <c r="H165" s="270"/>
    </row>
    <row r="166" spans="2:8" s="266" customFormat="1">
      <c r="B166" s="269"/>
      <c r="C166" s="330"/>
      <c r="D166" s="330"/>
      <c r="E166" s="330"/>
      <c r="F166" s="269"/>
      <c r="G166" s="269"/>
      <c r="H166" s="270"/>
    </row>
    <row r="167" spans="2:8" s="266" customFormat="1">
      <c r="B167" s="269"/>
      <c r="C167" s="330"/>
      <c r="D167" s="330"/>
      <c r="E167" s="330"/>
      <c r="F167" s="269"/>
      <c r="G167" s="269"/>
      <c r="H167" s="270"/>
    </row>
    <row r="168" spans="2:8" s="266" customFormat="1">
      <c r="B168" s="269"/>
      <c r="C168" s="330"/>
      <c r="D168" s="330"/>
      <c r="E168" s="330"/>
      <c r="F168" s="269"/>
      <c r="G168" s="269"/>
      <c r="H168" s="270"/>
    </row>
    <row r="169" spans="2:8" s="266" customFormat="1">
      <c r="B169" s="269"/>
      <c r="C169" s="330"/>
      <c r="D169" s="330"/>
      <c r="E169" s="330"/>
      <c r="F169" s="269"/>
      <c r="G169" s="269"/>
      <c r="H169" s="270"/>
    </row>
    <row r="170" spans="2:8" s="266" customFormat="1">
      <c r="B170" s="269"/>
      <c r="C170" s="330"/>
      <c r="D170" s="330"/>
      <c r="E170" s="330"/>
      <c r="F170" s="269"/>
      <c r="G170" s="269"/>
      <c r="H170" s="270"/>
    </row>
    <row r="171" spans="2:8" s="266" customFormat="1">
      <c r="B171" s="269"/>
      <c r="C171" s="330"/>
      <c r="D171" s="330"/>
      <c r="E171" s="330"/>
      <c r="F171" s="269"/>
      <c r="G171" s="269"/>
      <c r="H171" s="270"/>
    </row>
    <row r="172" spans="2:8" s="266" customFormat="1">
      <c r="B172" s="269"/>
      <c r="C172" s="330"/>
      <c r="D172" s="330"/>
      <c r="E172" s="330"/>
      <c r="F172" s="269"/>
      <c r="G172" s="269"/>
      <c r="H172" s="270"/>
    </row>
    <row r="173" spans="2:8" s="266" customFormat="1">
      <c r="B173" s="269"/>
      <c r="C173" s="330"/>
      <c r="D173" s="330"/>
      <c r="E173" s="330"/>
      <c r="F173" s="269"/>
      <c r="G173" s="269"/>
      <c r="H173" s="270"/>
    </row>
    <row r="174" spans="2:8" s="266" customFormat="1">
      <c r="B174" s="269"/>
      <c r="C174" s="330"/>
      <c r="D174" s="330"/>
      <c r="E174" s="330"/>
      <c r="F174" s="269"/>
      <c r="G174" s="269"/>
      <c r="H174" s="270"/>
    </row>
    <row r="175" spans="2:8" s="266" customFormat="1">
      <c r="B175" s="269"/>
      <c r="C175" s="330"/>
      <c r="D175" s="330"/>
      <c r="E175" s="330"/>
      <c r="F175" s="269"/>
      <c r="G175" s="269"/>
      <c r="H175" s="270"/>
    </row>
    <row r="176" spans="2:8" s="266" customFormat="1">
      <c r="B176" s="269"/>
      <c r="C176" s="330"/>
      <c r="D176" s="330"/>
      <c r="E176" s="330"/>
      <c r="F176" s="269"/>
      <c r="G176" s="269"/>
      <c r="H176" s="270"/>
    </row>
    <row r="177" spans="2:8" s="266" customFormat="1">
      <c r="B177" s="269"/>
      <c r="C177" s="330"/>
      <c r="D177" s="330"/>
      <c r="E177" s="330"/>
      <c r="F177" s="269"/>
      <c r="G177" s="269"/>
      <c r="H177" s="270"/>
    </row>
    <row r="178" spans="2:8" s="266" customFormat="1">
      <c r="B178" s="269"/>
      <c r="C178" s="330"/>
      <c r="D178" s="330"/>
      <c r="E178" s="330"/>
      <c r="F178" s="269"/>
      <c r="G178" s="269"/>
      <c r="H178" s="270"/>
    </row>
    <row r="179" spans="2:8" s="266" customFormat="1">
      <c r="B179" s="269"/>
      <c r="C179" s="330"/>
      <c r="D179" s="330"/>
      <c r="E179" s="330"/>
      <c r="F179" s="269"/>
      <c r="G179" s="269"/>
      <c r="H179" s="270"/>
    </row>
    <row r="180" spans="2:8" s="266" customFormat="1">
      <c r="B180" s="269"/>
      <c r="C180" s="330"/>
      <c r="D180" s="330"/>
      <c r="E180" s="330"/>
      <c r="F180" s="269"/>
      <c r="G180" s="269"/>
      <c r="H180" s="270"/>
    </row>
    <row r="181" spans="2:8" s="266" customFormat="1">
      <c r="B181" s="269"/>
      <c r="C181" s="330"/>
      <c r="D181" s="330"/>
      <c r="E181" s="330"/>
      <c r="F181" s="269"/>
      <c r="G181" s="269"/>
      <c r="H181" s="270"/>
    </row>
    <row r="182" spans="2:8" s="266" customFormat="1">
      <c r="B182" s="269"/>
      <c r="C182" s="330"/>
      <c r="D182" s="330"/>
      <c r="E182" s="330"/>
      <c r="F182" s="269"/>
      <c r="G182" s="269"/>
      <c r="H182" s="270"/>
    </row>
    <row r="183" spans="2:8" s="266" customFormat="1">
      <c r="B183" s="269"/>
      <c r="C183" s="330"/>
      <c r="D183" s="330"/>
      <c r="E183" s="330"/>
      <c r="F183" s="269"/>
      <c r="G183" s="269"/>
      <c r="H183" s="270"/>
    </row>
    <row r="184" spans="2:8" s="266" customFormat="1">
      <c r="B184" s="269"/>
      <c r="C184" s="330"/>
      <c r="D184" s="330"/>
      <c r="E184" s="330"/>
      <c r="F184" s="269"/>
      <c r="G184" s="269"/>
      <c r="H184" s="270"/>
    </row>
    <row r="185" spans="2:8" s="266" customFormat="1">
      <c r="B185" s="269"/>
      <c r="C185" s="330"/>
      <c r="D185" s="330"/>
      <c r="E185" s="330"/>
      <c r="F185" s="269"/>
      <c r="G185" s="269"/>
      <c r="H185" s="270"/>
    </row>
    <row r="186" spans="2:8" s="266" customFormat="1">
      <c r="B186" s="269"/>
      <c r="C186" s="330"/>
      <c r="D186" s="330"/>
      <c r="E186" s="330"/>
      <c r="F186" s="269"/>
      <c r="G186" s="269"/>
      <c r="H186" s="270"/>
    </row>
    <row r="187" spans="2:8" s="266" customFormat="1">
      <c r="B187" s="269"/>
      <c r="C187" s="330"/>
      <c r="D187" s="330"/>
      <c r="E187" s="330"/>
      <c r="F187" s="269"/>
      <c r="G187" s="269"/>
      <c r="H187" s="270"/>
    </row>
    <row r="188" spans="2:8" s="266" customFormat="1">
      <c r="B188" s="269"/>
      <c r="C188" s="330"/>
      <c r="D188" s="330"/>
      <c r="E188" s="330"/>
      <c r="F188" s="269"/>
      <c r="G188" s="269"/>
      <c r="H188" s="270"/>
    </row>
    <row r="189" spans="2:8" s="266" customFormat="1">
      <c r="B189" s="269"/>
      <c r="C189" s="330"/>
      <c r="D189" s="330"/>
      <c r="E189" s="330"/>
      <c r="F189" s="269"/>
      <c r="G189" s="269"/>
      <c r="H189" s="270"/>
    </row>
    <row r="190" spans="2:8" s="266" customFormat="1">
      <c r="B190" s="269"/>
      <c r="C190" s="330"/>
      <c r="D190" s="330"/>
      <c r="E190" s="330"/>
      <c r="F190" s="269"/>
      <c r="G190" s="269"/>
      <c r="H190" s="270"/>
    </row>
    <row r="191" spans="2:8" s="266" customFormat="1">
      <c r="B191" s="269"/>
      <c r="C191" s="330"/>
      <c r="D191" s="330"/>
      <c r="E191" s="330"/>
      <c r="F191" s="269"/>
      <c r="G191" s="269"/>
      <c r="H191" s="270"/>
    </row>
    <row r="192" spans="2:8" s="266" customFormat="1">
      <c r="B192" s="269"/>
      <c r="C192" s="330"/>
      <c r="D192" s="330"/>
      <c r="E192" s="330"/>
      <c r="F192" s="269"/>
      <c r="G192" s="269"/>
      <c r="H192" s="270"/>
    </row>
    <row r="193" spans="2:8" s="266" customFormat="1">
      <c r="B193" s="269"/>
      <c r="C193" s="330"/>
      <c r="D193" s="330"/>
      <c r="E193" s="330"/>
      <c r="F193" s="269"/>
      <c r="G193" s="269"/>
      <c r="H193" s="270"/>
    </row>
    <row r="194" spans="2:8" s="266" customFormat="1">
      <c r="B194" s="269"/>
      <c r="C194" s="330"/>
      <c r="D194" s="330"/>
      <c r="E194" s="330"/>
      <c r="F194" s="269"/>
      <c r="G194" s="269"/>
      <c r="H194" s="270"/>
    </row>
    <row r="195" spans="2:8" s="266" customFormat="1">
      <c r="B195" s="269"/>
      <c r="C195" s="330"/>
      <c r="D195" s="330"/>
      <c r="E195" s="330"/>
      <c r="F195" s="269"/>
      <c r="G195" s="269"/>
      <c r="H195" s="270"/>
    </row>
    <row r="196" spans="2:8" s="266" customFormat="1">
      <c r="B196" s="269"/>
      <c r="C196" s="330"/>
      <c r="D196" s="330"/>
      <c r="E196" s="330"/>
      <c r="F196" s="269"/>
      <c r="G196" s="269"/>
      <c r="H196" s="270"/>
    </row>
    <row r="197" spans="2:8" s="266" customFormat="1">
      <c r="B197" s="269"/>
      <c r="C197" s="330"/>
      <c r="D197" s="330"/>
      <c r="E197" s="330"/>
      <c r="F197" s="269"/>
      <c r="G197" s="269"/>
      <c r="H197" s="270"/>
    </row>
    <row r="198" spans="2:8" s="266" customFormat="1">
      <c r="B198" s="269"/>
      <c r="C198" s="330"/>
      <c r="D198" s="330"/>
      <c r="E198" s="330"/>
      <c r="F198" s="269"/>
      <c r="G198" s="269"/>
      <c r="H198" s="270"/>
    </row>
    <row r="199" spans="2:8" s="266" customFormat="1">
      <c r="B199" s="269"/>
      <c r="C199" s="330"/>
      <c r="D199" s="330"/>
      <c r="E199" s="330"/>
      <c r="F199" s="269"/>
      <c r="G199" s="269"/>
      <c r="H199" s="270"/>
    </row>
    <row r="200" spans="2:8" s="266" customFormat="1">
      <c r="B200" s="269"/>
      <c r="C200" s="330"/>
      <c r="D200" s="330"/>
      <c r="E200" s="330"/>
      <c r="F200" s="269"/>
      <c r="G200" s="269"/>
      <c r="H200" s="270"/>
    </row>
    <row r="201" spans="2:8" s="266" customFormat="1">
      <c r="B201" s="269"/>
      <c r="C201" s="330"/>
      <c r="D201" s="330"/>
      <c r="E201" s="330"/>
      <c r="F201" s="269"/>
      <c r="G201" s="269"/>
      <c r="H201" s="270"/>
    </row>
    <row r="202" spans="2:8" s="266" customFormat="1">
      <c r="B202" s="269"/>
      <c r="C202" s="330"/>
      <c r="D202" s="330"/>
      <c r="E202" s="330"/>
      <c r="F202" s="269"/>
      <c r="G202" s="269"/>
      <c r="H202" s="270"/>
    </row>
    <row r="203" spans="2:8" s="266" customFormat="1">
      <c r="B203" s="269"/>
      <c r="C203" s="330"/>
      <c r="D203" s="330"/>
      <c r="E203" s="330"/>
      <c r="F203" s="269"/>
      <c r="G203" s="269"/>
      <c r="H203" s="270"/>
    </row>
    <row r="204" spans="2:8" s="266" customFormat="1">
      <c r="B204" s="269"/>
      <c r="C204" s="330"/>
      <c r="D204" s="330"/>
      <c r="E204" s="330"/>
      <c r="F204" s="269"/>
      <c r="G204" s="269"/>
      <c r="H204" s="270"/>
    </row>
    <row r="205" spans="2:8" s="266" customFormat="1">
      <c r="B205" s="269"/>
      <c r="C205" s="330"/>
      <c r="D205" s="330"/>
      <c r="E205" s="330"/>
      <c r="F205" s="269"/>
      <c r="G205" s="269"/>
      <c r="H205" s="270"/>
    </row>
    <row r="206" spans="2:8" s="266" customFormat="1">
      <c r="B206" s="269"/>
      <c r="C206" s="330"/>
      <c r="D206" s="330"/>
      <c r="E206" s="330"/>
      <c r="F206" s="269"/>
      <c r="G206" s="269"/>
      <c r="H206" s="270"/>
    </row>
    <row r="207" spans="2:8" s="266" customFormat="1">
      <c r="B207" s="269"/>
      <c r="C207" s="330"/>
      <c r="D207" s="330"/>
      <c r="E207" s="330"/>
      <c r="F207" s="269"/>
      <c r="G207" s="269"/>
      <c r="H207" s="270"/>
    </row>
    <row r="208" spans="2:8" s="266" customFormat="1">
      <c r="B208" s="269"/>
      <c r="C208" s="330"/>
      <c r="D208" s="330"/>
      <c r="E208" s="330"/>
      <c r="F208" s="269"/>
      <c r="G208" s="269"/>
      <c r="H208" s="270"/>
    </row>
    <row r="209" spans="2:8" s="266" customFormat="1">
      <c r="B209" s="269"/>
      <c r="C209" s="330"/>
      <c r="D209" s="330"/>
      <c r="E209" s="330"/>
      <c r="F209" s="269"/>
      <c r="G209" s="269"/>
      <c r="H209" s="270"/>
    </row>
    <row r="210" spans="2:8" s="266" customFormat="1">
      <c r="B210" s="269"/>
      <c r="C210" s="330"/>
      <c r="D210" s="330"/>
      <c r="E210" s="330"/>
      <c r="F210" s="269"/>
      <c r="G210" s="269"/>
      <c r="H210" s="270"/>
    </row>
    <row r="211" spans="2:8" s="266" customFormat="1">
      <c r="B211" s="269"/>
      <c r="C211" s="330"/>
      <c r="D211" s="330"/>
      <c r="E211" s="330"/>
      <c r="F211" s="269"/>
      <c r="G211" s="269"/>
      <c r="H211" s="270"/>
    </row>
    <row r="212" spans="2:8" s="266" customFormat="1">
      <c r="B212" s="269"/>
      <c r="C212" s="330"/>
      <c r="D212" s="330"/>
      <c r="E212" s="330"/>
      <c r="F212" s="269"/>
      <c r="G212" s="269"/>
      <c r="H212" s="270"/>
    </row>
    <row r="213" spans="2:8" s="266" customFormat="1">
      <c r="B213" s="269"/>
      <c r="C213" s="330"/>
      <c r="D213" s="330"/>
      <c r="E213" s="330"/>
      <c r="F213" s="269"/>
      <c r="G213" s="269"/>
      <c r="H213" s="270"/>
    </row>
    <row r="214" spans="2:8" s="266" customFormat="1">
      <c r="B214" s="269"/>
      <c r="C214" s="330"/>
      <c r="D214" s="330"/>
      <c r="E214" s="330"/>
      <c r="F214" s="269"/>
      <c r="G214" s="269"/>
      <c r="H214" s="270"/>
    </row>
    <row r="215" spans="2:8" s="266" customFormat="1">
      <c r="B215" s="269"/>
      <c r="C215" s="330"/>
      <c r="D215" s="330"/>
      <c r="E215" s="330"/>
      <c r="F215" s="269"/>
      <c r="G215" s="269"/>
      <c r="H215" s="270"/>
    </row>
    <row r="216" spans="2:8" s="266" customFormat="1">
      <c r="B216" s="269"/>
      <c r="C216" s="330"/>
      <c r="D216" s="330"/>
      <c r="E216" s="330"/>
      <c r="F216" s="269"/>
      <c r="G216" s="269"/>
      <c r="H216" s="270"/>
    </row>
    <row r="217" spans="2:8" s="266" customFormat="1">
      <c r="B217" s="269"/>
      <c r="C217" s="330"/>
      <c r="D217" s="330"/>
      <c r="E217" s="330"/>
      <c r="F217" s="269"/>
      <c r="G217" s="269"/>
      <c r="H217" s="270"/>
    </row>
    <row r="218" spans="2:8" s="266" customFormat="1">
      <c r="B218" s="269"/>
      <c r="C218" s="330"/>
      <c r="D218" s="330"/>
      <c r="E218" s="330"/>
      <c r="F218" s="269"/>
      <c r="G218" s="269"/>
      <c r="H218" s="270"/>
    </row>
    <row r="219" spans="2:8" s="266" customFormat="1">
      <c r="B219" s="269"/>
      <c r="C219" s="330"/>
      <c r="D219" s="330"/>
      <c r="E219" s="330"/>
      <c r="F219" s="269"/>
      <c r="G219" s="269"/>
      <c r="H219" s="270"/>
    </row>
    <row r="220" spans="2:8" s="266" customFormat="1">
      <c r="B220" s="269"/>
      <c r="C220" s="330"/>
      <c r="D220" s="330"/>
      <c r="E220" s="330"/>
      <c r="F220" s="269"/>
      <c r="G220" s="269"/>
      <c r="H220" s="270"/>
    </row>
    <row r="221" spans="2:8" s="266" customFormat="1">
      <c r="B221" s="269"/>
      <c r="C221" s="330"/>
      <c r="D221" s="330"/>
      <c r="E221" s="330"/>
      <c r="F221" s="269"/>
      <c r="G221" s="269"/>
      <c r="H221" s="270"/>
    </row>
    <row r="222" spans="2:8" s="266" customFormat="1">
      <c r="B222" s="269"/>
      <c r="C222" s="330"/>
      <c r="D222" s="330"/>
      <c r="E222" s="330"/>
      <c r="F222" s="269"/>
      <c r="G222" s="269"/>
      <c r="H222" s="270"/>
    </row>
    <row r="223" spans="2:8" s="266" customFormat="1">
      <c r="B223" s="269"/>
      <c r="C223" s="330"/>
      <c r="D223" s="330"/>
      <c r="E223" s="330"/>
      <c r="F223" s="269"/>
      <c r="G223" s="269"/>
      <c r="H223" s="270"/>
    </row>
    <row r="224" spans="2:8" s="266" customFormat="1">
      <c r="B224" s="269"/>
      <c r="C224" s="330"/>
      <c r="D224" s="330"/>
      <c r="E224" s="330"/>
      <c r="F224" s="269"/>
      <c r="G224" s="269"/>
      <c r="H224" s="270"/>
    </row>
    <row r="225" spans="2:8" s="266" customFormat="1">
      <c r="B225" s="269"/>
      <c r="C225" s="330"/>
      <c r="D225" s="330"/>
      <c r="E225" s="330"/>
      <c r="F225" s="269"/>
      <c r="G225" s="269"/>
      <c r="H225" s="270"/>
    </row>
    <row r="226" spans="2:8" s="266" customFormat="1">
      <c r="B226" s="269"/>
      <c r="C226" s="330"/>
      <c r="D226" s="330"/>
      <c r="E226" s="330"/>
      <c r="F226" s="269"/>
      <c r="G226" s="269"/>
      <c r="H226" s="270"/>
    </row>
    <row r="227" spans="2:8" s="266" customFormat="1">
      <c r="B227" s="269"/>
      <c r="C227" s="330"/>
      <c r="D227" s="330"/>
      <c r="E227" s="330"/>
      <c r="F227" s="269"/>
      <c r="G227" s="269"/>
      <c r="H227" s="270"/>
    </row>
    <row r="228" spans="2:8" s="266" customFormat="1">
      <c r="B228" s="269"/>
      <c r="C228" s="330"/>
      <c r="D228" s="330"/>
      <c r="E228" s="330"/>
      <c r="F228" s="269"/>
      <c r="G228" s="269"/>
      <c r="H228" s="270"/>
    </row>
    <row r="229" spans="2:8" s="266" customFormat="1">
      <c r="B229" s="269"/>
      <c r="C229" s="330"/>
      <c r="D229" s="330"/>
      <c r="E229" s="330"/>
      <c r="F229" s="269"/>
      <c r="G229" s="269"/>
      <c r="H229" s="270"/>
    </row>
    <row r="230" spans="2:8" s="266" customFormat="1">
      <c r="B230" s="269"/>
      <c r="C230" s="330"/>
      <c r="D230" s="330"/>
      <c r="E230" s="330"/>
      <c r="F230" s="269"/>
      <c r="G230" s="269"/>
      <c r="H230" s="270"/>
    </row>
    <row r="231" spans="2:8" s="266" customFormat="1">
      <c r="B231" s="269"/>
      <c r="C231" s="330"/>
      <c r="D231" s="330"/>
      <c r="E231" s="330"/>
      <c r="F231" s="269"/>
      <c r="G231" s="269"/>
      <c r="H231" s="270"/>
    </row>
    <row r="798" spans="1:1">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r:id="rId7"/>
  <ignoredErrors>
    <ignoredError sqref="A1 D18 J61 F13:F15" unlockedFormula="1"/>
  </ignoredErrors>
  <drawing r:id="rId8"/>
  <legacyDrawing r:id="rId9"/>
  <mc:AlternateContent xmlns:mc="http://schemas.openxmlformats.org/markup-compatibility/2006">
    <mc:Choice Requires="x14">
      <controls>
        <mc:AlternateContent xmlns:mc="http://schemas.openxmlformats.org/markup-compatibility/2006">
          <mc:Choice Requires="x14">
            <control shapeId="1141" r:id="rId10" name="Check Box 117">
              <controlPr defaultSize="0" autoFill="0" autoLine="0" autoPict="0" macro="[0]!HideShowProject">
                <anchor moveWithCells="1">
                  <from>
                    <xdr:col>0</xdr:col>
                    <xdr:colOff>28575</xdr:colOff>
                    <xdr:row>27</xdr:row>
                    <xdr:rowOff>95250</xdr:rowOff>
                  </from>
                  <to>
                    <xdr:col>1</xdr:col>
                    <xdr:colOff>76200</xdr:colOff>
                    <xdr:row>34</xdr:row>
                    <xdr:rowOff>19050</xdr:rowOff>
                  </to>
                </anchor>
              </controlPr>
            </control>
          </mc:Choice>
        </mc:AlternateContent>
        <mc:AlternateContent xmlns:mc="http://schemas.openxmlformats.org/markup-compatibility/2006">
          <mc:Choice Requires="x14">
            <control shapeId="1143" r:id="rId11" name="Check Box 119">
              <controlPr defaultSize="0" autoFill="0" autoLine="0" autoPict="0" macro="[0]!HideShowParticipants">
                <anchor moveWithCells="1">
                  <from>
                    <xdr:col>0</xdr:col>
                    <xdr:colOff>28575</xdr:colOff>
                    <xdr:row>34</xdr:row>
                    <xdr:rowOff>104775</xdr:rowOff>
                  </from>
                  <to>
                    <xdr:col>1</xdr:col>
                    <xdr:colOff>76200</xdr:colOff>
                    <xdr:row>61</xdr:row>
                    <xdr:rowOff>28575</xdr:rowOff>
                  </to>
                </anchor>
              </controlPr>
            </control>
          </mc:Choice>
        </mc:AlternateContent>
        <mc:AlternateContent xmlns:mc="http://schemas.openxmlformats.org/markup-compatibility/2006">
          <mc:Choice Requires="x14">
            <control shapeId="1145" r:id="rId12" name="Check Box 121">
              <controlPr defaultSize="0" autoFill="0" autoLine="0" autoPict="0" macro="[0]!HideShowScoring">
                <anchor moveWithCells="1">
                  <from>
                    <xdr:col>0</xdr:col>
                    <xdr:colOff>28575</xdr:colOff>
                    <xdr:row>61</xdr:row>
                    <xdr:rowOff>104775</xdr:rowOff>
                  </from>
                  <to>
                    <xdr:col>1</xdr:col>
                    <xdr:colOff>76200</xdr:colOff>
                    <xdr:row>76</xdr:row>
                    <xdr:rowOff>19050</xdr:rowOff>
                  </to>
                </anchor>
              </controlPr>
            </control>
          </mc:Choice>
        </mc:AlternateContent>
        <mc:AlternateContent xmlns:mc="http://schemas.openxmlformats.org/markup-compatibility/2006">
          <mc:Choice Requires="x14">
            <control shapeId="1147" r:id="rId13" name="Check Box 123">
              <controlPr defaultSize="0" autoFill="0" autoLine="0" autoPict="0" macro="[0]!HideShowAbout">
                <anchor moveWithCells="1">
                  <from>
                    <xdr:col>0</xdr:col>
                    <xdr:colOff>28575</xdr:colOff>
                    <xdr:row>76</xdr:row>
                    <xdr:rowOff>85725</xdr:rowOff>
                  </from>
                  <to>
                    <xdr:col>1</xdr:col>
                    <xdr:colOff>76200</xdr:colOff>
                    <xdr:row>96</xdr:row>
                    <xdr:rowOff>9525</xdr:rowOff>
                  </to>
                </anchor>
              </controlPr>
            </control>
          </mc:Choice>
        </mc:AlternateContent>
        <mc:AlternateContent xmlns:mc="http://schemas.openxmlformats.org/markup-compatibility/2006">
          <mc:Choice Requires="x14">
            <control shapeId="1151" r:id="rId14" name="Button 127">
              <controlPr defaultSize="0" print="0" autoFill="0" autoPict="0" macro="[0]!AdminSaveChanges">
                <anchor moveWithCells="1" sizeWithCells="1">
                  <from>
                    <xdr:col>6</xdr:col>
                    <xdr:colOff>819150</xdr:colOff>
                    <xdr:row>3</xdr:row>
                    <xdr:rowOff>47625</xdr:rowOff>
                  </from>
                  <to>
                    <xdr:col>9</xdr:col>
                    <xdr:colOff>200025</xdr:colOff>
                    <xdr:row>5</xdr:row>
                    <xdr:rowOff>9525</xdr:rowOff>
                  </to>
                </anchor>
              </controlPr>
            </control>
          </mc:Choice>
        </mc:AlternateContent>
        <mc:AlternateContent xmlns:mc="http://schemas.openxmlformats.org/markup-compatibility/2006">
          <mc:Choice Requires="x14">
            <control shapeId="1250" r:id="rId15" name="Check Box 226">
              <controlPr defaultSize="0" autoFill="0" autoLine="0" autoPict="0" macro="[0]!HideShowHelp">
                <anchor moveWithCells="1">
                  <from>
                    <xdr:col>0</xdr:col>
                    <xdr:colOff>28575</xdr:colOff>
                    <xdr:row>96</xdr:row>
                    <xdr:rowOff>104775</xdr:rowOff>
                  </from>
                  <to>
                    <xdr:col>1</xdr:col>
                    <xdr:colOff>47625</xdr:colOff>
                    <xdr:row>115</xdr:row>
                    <xdr:rowOff>19050</xdr:rowOff>
                  </to>
                </anchor>
              </controlPr>
            </control>
          </mc:Choice>
        </mc:AlternateContent>
        <mc:AlternateContent xmlns:mc="http://schemas.openxmlformats.org/markup-compatibility/2006">
          <mc:Choice Requires="x14">
            <control shapeId="1251" r:id="rId16" name="Check Box 227">
              <controlPr defaultSize="0" autoFill="0" autoLine="0" autoPict="0" macro="[0]!HideShowDonate">
                <anchor moveWithCells="1">
                  <from>
                    <xdr:col>0</xdr:col>
                    <xdr:colOff>28575</xdr:colOff>
                    <xdr:row>115</xdr:row>
                    <xdr:rowOff>104775</xdr:rowOff>
                  </from>
                  <to>
                    <xdr:col>1</xdr:col>
                    <xdr:colOff>76200</xdr:colOff>
                    <xdr:row>117</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7" activePane="bottomLeft" state="frozenSplit"/>
      <selection pane="bottomLeft" activeCell="A800" sqref="A800"/>
    </sheetView>
  </sheetViews>
  <sheetFormatPr defaultColWidth="10.75" defaultRowHeight="12.75"/>
  <cols>
    <col min="1" max="1" width="3.625" style="194" customWidth="1"/>
    <col min="2" max="2" width="4.125" style="522" customWidth="1"/>
    <col min="3" max="3" width="59.625" style="523" customWidth="1"/>
    <col min="4" max="4" width="11.625" style="194" customWidth="1"/>
    <col min="5" max="5" width="6.875" style="194" customWidth="1"/>
    <col min="6" max="6" width="10.625" style="722" customWidth="1"/>
    <col min="7" max="7" width="9.125" style="83" customWidth="1"/>
    <col min="8" max="8" width="10.75" style="194" customWidth="1"/>
    <col min="9" max="9" width="3.625" style="194" customWidth="1"/>
    <col min="10" max="10" width="5.875" style="194" hidden="1" customWidth="1"/>
    <col min="11" max="11" width="5.25" style="235" hidden="1" customWidth="1"/>
    <col min="12" max="18" width="5.625" style="194" hidden="1" customWidth="1"/>
    <col min="19" max="19" width="5.625" style="828" hidden="1" customWidth="1"/>
    <col min="20" max="23" width="5.625" style="194" hidden="1" customWidth="1"/>
    <col min="24" max="62" width="5.625" style="194" customWidth="1"/>
    <col min="63" max="63" width="4.875" style="194" customWidth="1"/>
    <col min="64" max="16384" width="10.75" style="194"/>
  </cols>
  <sheetData>
    <row r="1" spans="1:64" s="253" customFormat="1" ht="21.75" customHeight="1">
      <c r="A1" s="254" t="str">
        <f>Admin!D81</f>
        <v>Usability Datalogger v5.1.1</v>
      </c>
      <c r="C1" s="492"/>
      <c r="D1" s="256"/>
      <c r="E1" s="256"/>
      <c r="F1" s="718"/>
      <c r="G1" s="843"/>
      <c r="H1" s="257"/>
      <c r="I1" s="257"/>
      <c r="J1" s="257"/>
      <c r="K1" s="255"/>
      <c r="S1" s="823"/>
    </row>
    <row r="2" spans="1:64" s="253" customFormat="1" ht="12.75" customHeight="1">
      <c r="B2" s="256"/>
      <c r="C2" s="492"/>
      <c r="D2" s="256"/>
      <c r="E2" s="256"/>
      <c r="F2" s="718"/>
      <c r="G2" s="843"/>
      <c r="H2" s="257"/>
      <c r="I2" s="257"/>
      <c r="J2" s="257"/>
      <c r="K2" s="255"/>
      <c r="S2" s="823"/>
    </row>
    <row r="3" spans="1:64" s="253" customFormat="1" ht="15.75" customHeight="1">
      <c r="B3" s="493" t="s">
        <v>15</v>
      </c>
      <c r="C3" s="492"/>
      <c r="D3" s="256"/>
      <c r="E3" s="256"/>
      <c r="F3" s="718"/>
      <c r="G3" s="843"/>
      <c r="H3" s="257"/>
      <c r="I3" s="257"/>
      <c r="J3" s="257"/>
      <c r="K3" s="255"/>
      <c r="S3" s="823"/>
    </row>
    <row r="4" spans="1:64" s="253" customFormat="1" ht="12.75" customHeight="1">
      <c r="B4" s="260" t="s">
        <v>173</v>
      </c>
      <c r="C4" s="492"/>
      <c r="D4" s="256"/>
      <c r="E4" s="256"/>
      <c r="F4" s="718"/>
      <c r="G4" s="843"/>
      <c r="H4" s="257"/>
      <c r="I4" s="257"/>
      <c r="J4" s="257"/>
      <c r="K4" s="255"/>
      <c r="S4" s="823"/>
    </row>
    <row r="5" spans="1:64" s="253" customFormat="1" ht="12.75" customHeight="1">
      <c r="B5" s="260" t="s">
        <v>269</v>
      </c>
      <c r="C5" s="494"/>
      <c r="D5" s="256"/>
      <c r="E5" s="495"/>
      <c r="F5" s="719"/>
      <c r="G5" s="843"/>
      <c r="H5" s="257"/>
      <c r="I5" s="257"/>
      <c r="J5" s="257"/>
      <c r="K5" s="255"/>
      <c r="S5" s="823"/>
    </row>
    <row r="6" spans="1:64" s="262" customFormat="1" ht="12.75" customHeight="1" thickBot="1">
      <c r="B6" s="263"/>
      <c r="C6" s="496"/>
      <c r="D6" s="263"/>
      <c r="E6" s="263"/>
      <c r="F6" s="720"/>
      <c r="G6" s="844"/>
      <c r="H6" s="265"/>
      <c r="I6" s="265"/>
      <c r="J6" s="265"/>
      <c r="K6" s="264"/>
      <c r="S6" s="824"/>
    </row>
    <row r="7" spans="1:64" s="411" customFormat="1">
      <c r="B7" s="267"/>
      <c r="C7" s="497"/>
      <c r="D7" s="267"/>
      <c r="E7" s="267"/>
      <c r="F7" s="721"/>
      <c r="G7" s="845"/>
      <c r="H7" s="498"/>
      <c r="I7" s="498"/>
      <c r="J7" s="499"/>
      <c r="K7" s="268"/>
      <c r="S7" s="501"/>
    </row>
    <row r="8" spans="1:64" s="500" customFormat="1" hidden="1">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idden="1">
      <c r="B10" s="267"/>
      <c r="C10" s="504" t="s">
        <v>50</v>
      </c>
      <c r="D10" s="267"/>
      <c r="E10" s="267"/>
      <c r="F10" s="721"/>
      <c r="G10" s="845"/>
      <c r="H10" s="498"/>
      <c r="I10" s="498"/>
      <c r="J10" s="499" t="s">
        <v>151</v>
      </c>
      <c r="K10" s="268"/>
      <c r="L10" s="505" t="s">
        <v>114</v>
      </c>
      <c r="M10" s="834">
        <v>1</v>
      </c>
      <c r="N10" s="834">
        <v>2</v>
      </c>
      <c r="O10" s="834">
        <v>3</v>
      </c>
      <c r="P10" s="834">
        <v>4</v>
      </c>
      <c r="Q10" s="834">
        <v>5</v>
      </c>
      <c r="R10" s="834">
        <v>6</v>
      </c>
      <c r="S10" s="834">
        <v>7</v>
      </c>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c r="B11" s="267"/>
      <c r="C11" s="497"/>
      <c r="D11" s="267"/>
      <c r="E11" s="267"/>
      <c r="F11" s="721"/>
      <c r="G11" s="845"/>
      <c r="H11" s="498"/>
      <c r="I11" s="498"/>
      <c r="J11" s="499" t="s">
        <v>151</v>
      </c>
      <c r="K11" s="268"/>
      <c r="L11" s="505" t="s">
        <v>115</v>
      </c>
      <c r="M11" s="834">
        <v>1</v>
      </c>
      <c r="N11" s="834">
        <v>2</v>
      </c>
      <c r="O11" s="834">
        <v>3</v>
      </c>
      <c r="P11" s="834">
        <v>4</v>
      </c>
      <c r="Q11" s="834">
        <v>5</v>
      </c>
      <c r="R11" s="834">
        <v>6</v>
      </c>
      <c r="S11" s="834">
        <v>7</v>
      </c>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c r="B12" s="267"/>
      <c r="C12" s="497"/>
      <c r="D12" s="267"/>
      <c r="E12" s="267"/>
      <c r="F12" s="721"/>
      <c r="G12" s="845"/>
      <c r="H12" s="498"/>
      <c r="I12" s="498"/>
      <c r="J12" s="499" t="s">
        <v>151</v>
      </c>
      <c r="K12" s="268"/>
      <c r="L12" s="505">
        <v>1</v>
      </c>
      <c r="M12" s="834">
        <v>1</v>
      </c>
      <c r="N12" s="834">
        <v>2</v>
      </c>
      <c r="O12" s="834">
        <v>3</v>
      </c>
      <c r="P12" s="834">
        <v>4</v>
      </c>
      <c r="Q12" s="834">
        <v>5</v>
      </c>
      <c r="R12" s="834">
        <v>6</v>
      </c>
      <c r="S12" s="834">
        <v>7</v>
      </c>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c r="B13" s="267"/>
      <c r="C13" s="497"/>
      <c r="D13" s="267"/>
      <c r="E13" s="267"/>
      <c r="F13" s="721"/>
      <c r="G13" s="845"/>
      <c r="H13" s="498"/>
      <c r="I13" s="498"/>
      <c r="J13" s="499" t="s">
        <v>151</v>
      </c>
      <c r="K13" s="268"/>
      <c r="L13" s="505">
        <v>2</v>
      </c>
      <c r="M13" s="834">
        <v>1</v>
      </c>
      <c r="N13" s="834">
        <v>2</v>
      </c>
      <c r="O13" s="834">
        <v>3</v>
      </c>
      <c r="P13" s="834">
        <v>4</v>
      </c>
      <c r="Q13" s="834">
        <v>5</v>
      </c>
      <c r="R13" s="834">
        <v>6</v>
      </c>
      <c r="S13" s="834">
        <v>7</v>
      </c>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c r="B14" s="267"/>
      <c r="C14" s="497"/>
      <c r="D14" s="267"/>
      <c r="E14" s="267"/>
      <c r="F14" s="721"/>
      <c r="G14" s="845"/>
      <c r="H14" s="498"/>
      <c r="I14" s="498"/>
      <c r="J14" s="499" t="s">
        <v>151</v>
      </c>
      <c r="K14" s="268"/>
      <c r="L14" s="505">
        <v>3</v>
      </c>
      <c r="M14" s="834">
        <v>1</v>
      </c>
      <c r="N14" s="834">
        <v>2</v>
      </c>
      <c r="O14" s="834">
        <v>3</v>
      </c>
      <c r="P14" s="834">
        <v>4</v>
      </c>
      <c r="Q14" s="834">
        <v>5</v>
      </c>
      <c r="R14" s="834">
        <v>6</v>
      </c>
      <c r="S14" s="834">
        <v>7</v>
      </c>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c r="B15" s="267"/>
      <c r="C15" s="497"/>
      <c r="D15" s="267"/>
      <c r="E15" s="267"/>
      <c r="F15" s="721"/>
      <c r="G15" s="845"/>
      <c r="H15" s="498"/>
      <c r="I15" s="498"/>
      <c r="J15" s="499" t="s">
        <v>151</v>
      </c>
      <c r="K15" s="268"/>
      <c r="L15" s="505">
        <v>4</v>
      </c>
      <c r="M15" s="834">
        <v>1</v>
      </c>
      <c r="N15" s="834">
        <v>2</v>
      </c>
      <c r="O15" s="834">
        <v>3</v>
      </c>
      <c r="P15" s="834">
        <v>4</v>
      </c>
      <c r="Q15" s="834">
        <v>5</v>
      </c>
      <c r="R15" s="834">
        <v>6</v>
      </c>
      <c r="S15" s="834">
        <v>7</v>
      </c>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c r="B16" s="267"/>
      <c r="C16" s="497"/>
      <c r="D16" s="267"/>
      <c r="E16" s="267"/>
      <c r="F16" s="721"/>
      <c r="G16" s="845"/>
      <c r="H16" s="498"/>
      <c r="I16" s="498"/>
      <c r="J16" s="499" t="s">
        <v>151</v>
      </c>
      <c r="K16" s="268"/>
      <c r="L16" s="505">
        <v>5</v>
      </c>
      <c r="M16" s="834">
        <v>1</v>
      </c>
      <c r="N16" s="834">
        <v>2</v>
      </c>
      <c r="O16" s="834">
        <v>3</v>
      </c>
      <c r="P16" s="834">
        <v>4</v>
      </c>
      <c r="Q16" s="834">
        <v>5</v>
      </c>
      <c r="R16" s="834">
        <v>6</v>
      </c>
      <c r="S16" s="834">
        <v>7</v>
      </c>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c r="B17" s="267"/>
      <c r="C17" s="497"/>
      <c r="D17" s="267"/>
      <c r="E17" s="267"/>
      <c r="F17" s="721"/>
      <c r="G17" s="845"/>
      <c r="H17" s="498"/>
      <c r="I17" s="498"/>
      <c r="J17" s="499" t="s">
        <v>151</v>
      </c>
      <c r="K17" s="268"/>
      <c r="L17" s="505">
        <v>6</v>
      </c>
      <c r="M17" s="834">
        <v>1</v>
      </c>
      <c r="N17" s="834">
        <v>2</v>
      </c>
      <c r="O17" s="834">
        <v>3</v>
      </c>
      <c r="P17" s="834">
        <v>4</v>
      </c>
      <c r="Q17" s="834">
        <v>5</v>
      </c>
      <c r="R17" s="834">
        <v>6</v>
      </c>
      <c r="S17" s="834">
        <v>7</v>
      </c>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c r="B18" s="267"/>
      <c r="C18" s="497"/>
      <c r="D18" s="267"/>
      <c r="E18" s="267"/>
      <c r="F18" s="721"/>
      <c r="G18" s="845"/>
      <c r="H18" s="498"/>
      <c r="I18" s="498"/>
      <c r="J18" s="499" t="s">
        <v>151</v>
      </c>
      <c r="K18" s="268"/>
      <c r="L18" s="505">
        <v>7</v>
      </c>
      <c r="M18" s="834">
        <v>1</v>
      </c>
      <c r="N18" s="834">
        <v>2</v>
      </c>
      <c r="O18" s="834">
        <v>3</v>
      </c>
      <c r="P18" s="834">
        <v>4</v>
      </c>
      <c r="Q18" s="834">
        <v>5</v>
      </c>
      <c r="R18" s="834">
        <v>6</v>
      </c>
      <c r="S18" s="834">
        <v>7</v>
      </c>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c r="B19" s="267"/>
      <c r="C19" s="497"/>
      <c r="D19" s="267"/>
      <c r="E19" s="267"/>
      <c r="F19" s="721"/>
      <c r="G19" s="845"/>
      <c r="H19" s="498"/>
      <c r="I19" s="498"/>
      <c r="J19" s="499" t="s">
        <v>151</v>
      </c>
      <c r="K19" s="268"/>
      <c r="L19" s="505">
        <v>8</v>
      </c>
      <c r="M19" s="834">
        <v>1</v>
      </c>
      <c r="N19" s="834">
        <v>2</v>
      </c>
      <c r="O19" s="834">
        <v>3</v>
      </c>
      <c r="P19" s="834">
        <v>4</v>
      </c>
      <c r="Q19" s="834">
        <v>5</v>
      </c>
      <c r="R19" s="834">
        <v>6</v>
      </c>
      <c r="S19" s="834">
        <v>7</v>
      </c>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c r="B20" s="267"/>
      <c r="C20" s="497"/>
      <c r="D20" s="267"/>
      <c r="E20" s="267"/>
      <c r="F20" s="721"/>
      <c r="G20" s="845"/>
      <c r="H20" s="498"/>
      <c r="I20" s="498"/>
      <c r="J20" s="499" t="s">
        <v>151</v>
      </c>
      <c r="K20" s="268"/>
      <c r="L20" s="505">
        <v>9</v>
      </c>
      <c r="M20" s="834">
        <v>1</v>
      </c>
      <c r="N20" s="834">
        <v>2</v>
      </c>
      <c r="O20" s="834">
        <v>3</v>
      </c>
      <c r="P20" s="834">
        <v>4</v>
      </c>
      <c r="Q20" s="834">
        <v>5</v>
      </c>
      <c r="R20" s="834">
        <v>6</v>
      </c>
      <c r="S20" s="834">
        <v>7</v>
      </c>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c r="B21" s="267"/>
      <c r="C21" s="497"/>
      <c r="D21" s="267"/>
      <c r="E21" s="267"/>
      <c r="F21" s="721"/>
      <c r="G21" s="845"/>
      <c r="H21" s="498"/>
      <c r="I21" s="498"/>
      <c r="J21" s="499" t="s">
        <v>151</v>
      </c>
      <c r="K21" s="268"/>
      <c r="L21" s="505">
        <v>10</v>
      </c>
      <c r="M21" s="834">
        <v>1</v>
      </c>
      <c r="N21" s="834">
        <v>2</v>
      </c>
      <c r="O21" s="834">
        <v>3</v>
      </c>
      <c r="P21" s="834">
        <v>4</v>
      </c>
      <c r="Q21" s="834">
        <v>5</v>
      </c>
      <c r="R21" s="834">
        <v>6</v>
      </c>
      <c r="S21" s="834">
        <v>7</v>
      </c>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c r="B22" s="267"/>
      <c r="C22" s="497"/>
      <c r="D22" s="267"/>
      <c r="E22" s="267"/>
      <c r="F22" s="721"/>
      <c r="G22" s="845"/>
      <c r="H22" s="498"/>
      <c r="I22" s="498"/>
      <c r="J22" s="499" t="s">
        <v>151</v>
      </c>
      <c r="K22" s="268"/>
      <c r="L22" s="505">
        <v>11</v>
      </c>
      <c r="M22" s="834">
        <v>1</v>
      </c>
      <c r="N22" s="834">
        <v>2</v>
      </c>
      <c r="O22" s="834">
        <v>3</v>
      </c>
      <c r="P22" s="834">
        <v>4</v>
      </c>
      <c r="Q22" s="834">
        <v>5</v>
      </c>
      <c r="R22" s="834">
        <v>6</v>
      </c>
      <c r="S22" s="834">
        <v>7</v>
      </c>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c r="B23" s="267"/>
      <c r="C23" s="497"/>
      <c r="D23" s="267"/>
      <c r="E23" s="267"/>
      <c r="F23" s="721"/>
      <c r="G23" s="845"/>
      <c r="H23" s="498"/>
      <c r="I23" s="498"/>
      <c r="J23" s="499" t="s">
        <v>151</v>
      </c>
      <c r="K23" s="268"/>
      <c r="L23" s="505">
        <v>12</v>
      </c>
      <c r="M23" s="834">
        <v>1</v>
      </c>
      <c r="N23" s="834">
        <v>2</v>
      </c>
      <c r="O23" s="834">
        <v>3</v>
      </c>
      <c r="P23" s="834">
        <v>4</v>
      </c>
      <c r="Q23" s="834">
        <v>5</v>
      </c>
      <c r="R23" s="834">
        <v>6</v>
      </c>
      <c r="S23" s="834">
        <v>7</v>
      </c>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c r="B24" s="267"/>
      <c r="C24" s="497"/>
      <c r="D24" s="267"/>
      <c r="E24" s="267"/>
      <c r="F24" s="721"/>
      <c r="G24" s="845"/>
      <c r="H24" s="498"/>
      <c r="I24" s="498"/>
      <c r="J24" s="499" t="s">
        <v>151</v>
      </c>
      <c r="K24" s="268"/>
      <c r="L24" s="505">
        <v>13</v>
      </c>
      <c r="M24" s="834">
        <v>1</v>
      </c>
      <c r="N24" s="834">
        <v>2</v>
      </c>
      <c r="O24" s="834">
        <v>3</v>
      </c>
      <c r="P24" s="834">
        <v>4</v>
      </c>
      <c r="Q24" s="834">
        <v>5</v>
      </c>
      <c r="R24" s="834">
        <v>6</v>
      </c>
      <c r="S24" s="834">
        <v>7</v>
      </c>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c r="B25" s="267"/>
      <c r="C25" s="497"/>
      <c r="D25" s="267"/>
      <c r="E25" s="267"/>
      <c r="F25" s="721"/>
      <c r="G25" s="845"/>
      <c r="H25" s="498"/>
      <c r="I25" s="498"/>
      <c r="J25" s="499" t="s">
        <v>151</v>
      </c>
      <c r="K25" s="268"/>
      <c r="L25" s="505">
        <v>14</v>
      </c>
      <c r="M25" s="834">
        <v>1</v>
      </c>
      <c r="N25" s="834">
        <v>2</v>
      </c>
      <c r="O25" s="834">
        <v>3</v>
      </c>
      <c r="P25" s="834">
        <v>4</v>
      </c>
      <c r="Q25" s="834">
        <v>5</v>
      </c>
      <c r="R25" s="834">
        <v>6</v>
      </c>
      <c r="S25" s="834">
        <v>7</v>
      </c>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c r="B26" s="267"/>
      <c r="C26" s="497"/>
      <c r="D26" s="267"/>
      <c r="E26" s="267"/>
      <c r="F26" s="721"/>
      <c r="G26" s="845"/>
      <c r="H26" s="498"/>
      <c r="I26" s="498"/>
      <c r="J26" s="499" t="s">
        <v>151</v>
      </c>
      <c r="K26" s="268"/>
      <c r="L26" s="505">
        <v>15</v>
      </c>
      <c r="M26" s="834">
        <v>1</v>
      </c>
      <c r="N26" s="834">
        <v>2</v>
      </c>
      <c r="O26" s="834">
        <v>3</v>
      </c>
      <c r="P26" s="834">
        <v>4</v>
      </c>
      <c r="Q26" s="834">
        <v>5</v>
      </c>
      <c r="R26" s="834">
        <v>6</v>
      </c>
      <c r="S26" s="834">
        <v>7</v>
      </c>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c r="B27" s="267"/>
      <c r="C27" s="497"/>
      <c r="D27" s="267"/>
      <c r="E27" s="267"/>
      <c r="F27" s="721"/>
      <c r="G27" s="845"/>
      <c r="H27" s="498"/>
      <c r="I27" s="498"/>
      <c r="J27" s="499" t="s">
        <v>151</v>
      </c>
      <c r="K27" s="268"/>
      <c r="L27" s="505">
        <v>16</v>
      </c>
      <c r="M27" s="834">
        <v>1</v>
      </c>
      <c r="N27" s="834">
        <v>2</v>
      </c>
      <c r="O27" s="834">
        <v>3</v>
      </c>
      <c r="P27" s="834">
        <v>4</v>
      </c>
      <c r="Q27" s="834">
        <v>5</v>
      </c>
      <c r="R27" s="834">
        <v>6</v>
      </c>
      <c r="S27" s="834">
        <v>7</v>
      </c>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c r="B28" s="267"/>
      <c r="C28" s="497"/>
      <c r="D28" s="267"/>
      <c r="E28" s="267"/>
      <c r="F28" s="721"/>
      <c r="G28" s="845"/>
      <c r="H28" s="498"/>
      <c r="I28" s="498"/>
      <c r="J28" s="499" t="s">
        <v>151</v>
      </c>
      <c r="K28" s="268"/>
      <c r="L28" s="505">
        <v>17</v>
      </c>
      <c r="M28" s="834">
        <v>1</v>
      </c>
      <c r="N28" s="834">
        <v>2</v>
      </c>
      <c r="O28" s="834">
        <v>3</v>
      </c>
      <c r="P28" s="834">
        <v>4</v>
      </c>
      <c r="Q28" s="834">
        <v>5</v>
      </c>
      <c r="R28" s="834">
        <v>6</v>
      </c>
      <c r="S28" s="834">
        <v>7</v>
      </c>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c r="B29" s="267"/>
      <c r="C29" s="497"/>
      <c r="D29" s="267"/>
      <c r="E29" s="267"/>
      <c r="F29" s="721"/>
      <c r="G29" s="845"/>
      <c r="H29" s="498"/>
      <c r="I29" s="498"/>
      <c r="J29" s="499" t="s">
        <v>151</v>
      </c>
      <c r="K29" s="268"/>
      <c r="L29" s="505">
        <v>18</v>
      </c>
      <c r="M29" s="834">
        <v>1</v>
      </c>
      <c r="N29" s="834">
        <v>2</v>
      </c>
      <c r="O29" s="834">
        <v>3</v>
      </c>
      <c r="P29" s="834">
        <v>4</v>
      </c>
      <c r="Q29" s="834">
        <v>5</v>
      </c>
      <c r="R29" s="834">
        <v>6</v>
      </c>
      <c r="S29" s="834">
        <v>7</v>
      </c>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c r="B30" s="267"/>
      <c r="C30" s="497"/>
      <c r="D30" s="267"/>
      <c r="E30" s="267"/>
      <c r="F30" s="721"/>
      <c r="G30" s="845"/>
      <c r="H30" s="498"/>
      <c r="I30" s="498"/>
      <c r="J30" s="499" t="s">
        <v>151</v>
      </c>
      <c r="K30" s="268"/>
      <c r="L30" s="505">
        <v>19</v>
      </c>
      <c r="M30" s="834">
        <v>1</v>
      </c>
      <c r="N30" s="834">
        <v>2</v>
      </c>
      <c r="O30" s="834">
        <v>3</v>
      </c>
      <c r="P30" s="834">
        <v>4</v>
      </c>
      <c r="Q30" s="834">
        <v>5</v>
      </c>
      <c r="R30" s="834">
        <v>6</v>
      </c>
      <c r="S30" s="834">
        <v>7</v>
      </c>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c r="B31" s="267"/>
      <c r="C31" s="497"/>
      <c r="D31" s="267"/>
      <c r="E31" s="267"/>
      <c r="F31" s="721"/>
      <c r="G31" s="845"/>
      <c r="H31" s="498"/>
      <c r="I31" s="498"/>
      <c r="J31" s="499" t="s">
        <v>151</v>
      </c>
      <c r="K31" s="268"/>
      <c r="L31" s="505">
        <v>20</v>
      </c>
      <c r="M31" s="834">
        <v>1</v>
      </c>
      <c r="N31" s="834">
        <v>2</v>
      </c>
      <c r="O31" s="834">
        <v>3</v>
      </c>
      <c r="P31" s="834">
        <v>4</v>
      </c>
      <c r="Q31" s="834">
        <v>5</v>
      </c>
      <c r="R31" s="834">
        <v>6</v>
      </c>
      <c r="S31" s="834">
        <v>7</v>
      </c>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idden="1">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f t="shared" si="0"/>
        <v>6</v>
      </c>
      <c r="S34" s="838">
        <f t="shared" si="0"/>
        <v>7</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f>IF(COUNTBLANK(R11)=1,"",RANK(R11,M11:BJ11,1))</f>
        <v>6</v>
      </c>
      <c r="S35" s="838">
        <f>IF(COUNTBLANK(S11)=1,"",RANK(S11,M11:BJ11,1))</f>
        <v>7</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f t="shared" ref="R36:R55" si="6">IF(COUNTBLANK(R12)=1,"",RANK(R12,M12:BJ12,1))</f>
        <v>6</v>
      </c>
      <c r="S36" s="838">
        <f t="shared" ref="S36:S55" si="7">IF(COUNTBLANK(S12)=1,"",RANK(S12,M12:BJ12,1))</f>
        <v>7</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f t="shared" si="6"/>
        <v>6</v>
      </c>
      <c r="S37" s="838">
        <f t="shared" si="7"/>
        <v>7</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f t="shared" si="6"/>
        <v>6</v>
      </c>
      <c r="S38" s="838">
        <f t="shared" si="7"/>
        <v>7</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f t="shared" si="6"/>
        <v>6</v>
      </c>
      <c r="S39" s="838">
        <f t="shared" si="7"/>
        <v>7</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f t="shared" si="6"/>
        <v>6</v>
      </c>
      <c r="S40" s="838">
        <f t="shared" si="7"/>
        <v>7</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f t="shared" si="6"/>
        <v>6</v>
      </c>
      <c r="S41" s="838">
        <f t="shared" si="7"/>
        <v>7</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f t="shared" si="6"/>
        <v>6</v>
      </c>
      <c r="S42" s="838">
        <f t="shared" si="7"/>
        <v>7</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f t="shared" si="6"/>
        <v>6</v>
      </c>
      <c r="S43" s="838">
        <f t="shared" si="7"/>
        <v>7</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f t="shared" si="6"/>
        <v>6</v>
      </c>
      <c r="S44" s="838">
        <f t="shared" si="7"/>
        <v>7</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f t="shared" si="6"/>
        <v>6</v>
      </c>
      <c r="S45" s="838">
        <f t="shared" si="7"/>
        <v>7</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f t="shared" si="6"/>
        <v>6</v>
      </c>
      <c r="S46" s="838">
        <f t="shared" si="7"/>
        <v>7</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f t="shared" si="6"/>
        <v>6</v>
      </c>
      <c r="S47" s="838">
        <f t="shared" si="7"/>
        <v>7</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f t="shared" si="6"/>
        <v>6</v>
      </c>
      <c r="S48" s="838">
        <f t="shared" si="7"/>
        <v>7</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f t="shared" si="6"/>
        <v>6</v>
      </c>
      <c r="S49" s="838">
        <f t="shared" si="7"/>
        <v>7</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f t="shared" si="6"/>
        <v>6</v>
      </c>
      <c r="S50" s="838">
        <f t="shared" si="7"/>
        <v>7</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f t="shared" si="6"/>
        <v>6</v>
      </c>
      <c r="S51" s="838">
        <f t="shared" si="7"/>
        <v>7</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f t="shared" si="6"/>
        <v>6</v>
      </c>
      <c r="S52" s="838">
        <f t="shared" si="7"/>
        <v>7</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f t="shared" si="6"/>
        <v>6</v>
      </c>
      <c r="S53" s="838">
        <f t="shared" si="7"/>
        <v>7</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f t="shared" si="6"/>
        <v>6</v>
      </c>
      <c r="S54" s="838">
        <f t="shared" si="7"/>
        <v>7</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f t="shared" si="6"/>
        <v>6</v>
      </c>
      <c r="S55" s="838">
        <f t="shared" si="7"/>
        <v>7</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c r="B56" s="267"/>
      <c r="C56" s="497"/>
      <c r="D56" s="267"/>
      <c r="E56" s="267"/>
      <c r="F56" s="721"/>
      <c r="G56" s="845"/>
      <c r="H56" s="498"/>
      <c r="I56" s="498"/>
      <c r="J56" s="499" t="s">
        <v>151</v>
      </c>
      <c r="K56" s="268"/>
      <c r="S56" s="284"/>
    </row>
    <row r="57" spans="2:63" s="411" customFormat="1" hidden="1">
      <c r="B57" s="267"/>
      <c r="C57" s="497"/>
      <c r="D57" s="267"/>
      <c r="E57" s="267"/>
      <c r="F57" s="721"/>
      <c r="G57" s="845"/>
      <c r="H57" s="498"/>
      <c r="I57" s="498"/>
      <c r="J57" s="499" t="s">
        <v>151</v>
      </c>
      <c r="K57" s="268"/>
      <c r="S57" s="284"/>
    </row>
    <row r="58" spans="2:63" s="411" customFormat="1" hidden="1">
      <c r="B58" s="267"/>
      <c r="C58" s="497"/>
      <c r="D58" s="267"/>
      <c r="E58" s="267"/>
      <c r="F58" s="721"/>
      <c r="G58" s="845"/>
      <c r="H58" s="498"/>
      <c r="I58" s="498"/>
      <c r="J58" s="499" t="s">
        <v>151</v>
      </c>
      <c r="K58" s="268"/>
      <c r="S58" s="284"/>
    </row>
    <row r="59" spans="2:63" s="411" customFormat="1" hidden="1">
      <c r="B59" s="267"/>
      <c r="C59" s="504"/>
      <c r="D59" s="267"/>
      <c r="E59" s="267"/>
      <c r="F59" s="721"/>
      <c r="G59" s="845"/>
      <c r="H59" s="498"/>
      <c r="I59" s="498"/>
      <c r="J59" s="499" t="s">
        <v>151</v>
      </c>
      <c r="K59" s="268"/>
      <c r="S59" s="284"/>
    </row>
    <row r="60" spans="2:63" s="411" customFormat="1" hidden="1">
      <c r="B60" s="267"/>
      <c r="C60" s="497"/>
      <c r="D60" s="267"/>
      <c r="E60" s="267"/>
      <c r="F60" s="721"/>
      <c r="G60" s="845"/>
      <c r="H60" s="498"/>
      <c r="I60" s="498"/>
      <c r="J60" s="499" t="s">
        <v>151</v>
      </c>
      <c r="K60" s="268"/>
      <c r="S60" s="284"/>
    </row>
    <row r="61" spans="2:63" s="411" customFormat="1" hidden="1">
      <c r="B61" s="267"/>
      <c r="C61" s="497"/>
      <c r="D61" s="267"/>
      <c r="E61" s="267"/>
      <c r="F61" s="721"/>
      <c r="G61" s="845"/>
      <c r="H61" s="498"/>
      <c r="I61" s="498"/>
      <c r="J61" s="499" t="s">
        <v>151</v>
      </c>
      <c r="K61" s="268"/>
      <c r="S61" s="284"/>
    </row>
    <row r="62" spans="2:63" s="411" customFormat="1" hidden="1">
      <c r="B62" s="267"/>
      <c r="C62" s="504" t="s">
        <v>60</v>
      </c>
      <c r="D62" s="267"/>
      <c r="E62" s="267"/>
      <c r="F62" s="721"/>
      <c r="G62" s="845"/>
      <c r="H62" s="498"/>
      <c r="I62" s="498"/>
      <c r="J62" s="499" t="s">
        <v>151</v>
      </c>
      <c r="K62" s="268"/>
      <c r="L62" s="507" t="s">
        <v>47</v>
      </c>
      <c r="N62" s="839" t="s">
        <v>222</v>
      </c>
      <c r="S62" s="284"/>
    </row>
    <row r="63" spans="2:63" s="411" customFormat="1" hidden="1">
      <c r="B63" s="267"/>
      <c r="C63" s="497"/>
      <c r="D63" s="267"/>
      <c r="E63" s="267"/>
      <c r="F63" s="721"/>
      <c r="G63" s="845"/>
      <c r="H63" s="498"/>
      <c r="I63" s="498"/>
      <c r="J63" s="499" t="s">
        <v>151</v>
      </c>
      <c r="K63" s="268"/>
      <c r="L63" s="508" t="s">
        <v>48</v>
      </c>
      <c r="M63" s="549"/>
      <c r="N63" s="508"/>
      <c r="S63" s="284"/>
    </row>
    <row r="64" spans="2:63" s="411" customFormat="1" hidden="1">
      <c r="B64" s="267"/>
      <c r="C64" s="497"/>
      <c r="D64" s="267"/>
      <c r="E64" s="267"/>
      <c r="F64" s="721"/>
      <c r="G64" s="845"/>
      <c r="H64" s="498"/>
      <c r="I64" s="498"/>
      <c r="J64" s="499" t="s">
        <v>151</v>
      </c>
      <c r="K64" s="268"/>
      <c r="L64" s="508" t="s">
        <v>277</v>
      </c>
      <c r="N64" s="501" t="s">
        <v>220</v>
      </c>
      <c r="S64" s="284"/>
    </row>
    <row r="65" spans="1:64" s="411" customFormat="1" hidden="1">
      <c r="B65" s="267"/>
      <c r="C65" s="497"/>
      <c r="D65" s="267"/>
      <c r="E65" s="267"/>
      <c r="F65" s="721"/>
      <c r="G65" s="845"/>
      <c r="H65" s="498"/>
      <c r="I65" s="498"/>
      <c r="J65" s="499" t="s">
        <v>151</v>
      </c>
      <c r="K65" s="268"/>
      <c r="N65" s="501" t="s">
        <v>221</v>
      </c>
      <c r="S65" s="284"/>
    </row>
    <row r="66" spans="1:64" s="500" customFormat="1" hidden="1">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c r="B67" s="267"/>
      <c r="C67" s="497"/>
      <c r="D67" s="267"/>
      <c r="E67" s="267"/>
      <c r="F67" s="721"/>
      <c r="G67" s="845"/>
      <c r="H67" s="498"/>
      <c r="I67" s="498"/>
      <c r="J67" s="499" t="s">
        <v>151</v>
      </c>
      <c r="K67" s="268"/>
      <c r="Q67" s="850"/>
      <c r="R67" s="851"/>
      <c r="S67" s="284"/>
      <c r="T67" s="549"/>
    </row>
    <row r="68" spans="1:64" s="11" customFormat="1">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ht="25.5">
      <c r="A69" s="511"/>
      <c r="B69" s="512">
        <v>1</v>
      </c>
      <c r="C69" s="848" t="s">
        <v>323</v>
      </c>
      <c r="D69" s="250"/>
      <c r="E69" s="467" t="s">
        <v>284</v>
      </c>
      <c r="F69" s="858" t="s">
        <v>48</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ht="25.5">
      <c r="A70" s="511"/>
      <c r="B70" s="512">
        <v>2</v>
      </c>
      <c r="C70" s="848" t="s">
        <v>324</v>
      </c>
      <c r="D70" s="250"/>
      <c r="E70" s="467" t="s">
        <v>284</v>
      </c>
      <c r="F70" s="858" t="s">
        <v>48</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ht="25.5">
      <c r="A71" s="511"/>
      <c r="B71" s="512">
        <v>3</v>
      </c>
      <c r="C71" s="848" t="s">
        <v>322</v>
      </c>
      <c r="D71" s="250"/>
      <c r="E71" s="467" t="s">
        <v>284</v>
      </c>
      <c r="F71" s="858" t="s">
        <v>48</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ht="25.5">
      <c r="A72" s="511"/>
      <c r="B72" s="512">
        <v>4</v>
      </c>
      <c r="C72" s="848" t="s">
        <v>325</v>
      </c>
      <c r="D72" s="250"/>
      <c r="E72" s="467" t="s">
        <v>48</v>
      </c>
      <c r="F72" s="858" t="s">
        <v>48</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ht="25.5">
      <c r="A73" s="511"/>
      <c r="B73" s="512">
        <v>5</v>
      </c>
      <c r="C73" s="848" t="s">
        <v>326</v>
      </c>
      <c r="D73" s="250"/>
      <c r="E73" s="467" t="s">
        <v>48</v>
      </c>
      <c r="F73" s="858" t="s">
        <v>48</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c r="A74" s="511"/>
      <c r="B74" s="512">
        <v>6</v>
      </c>
      <c r="C74" s="895" t="s">
        <v>328</v>
      </c>
      <c r="D74" s="250"/>
      <c r="E74" s="467" t="s">
        <v>48</v>
      </c>
      <c r="F74" s="858" t="s">
        <v>48</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ht="25.5">
      <c r="A75" s="511"/>
      <c r="B75" s="512">
        <v>7</v>
      </c>
      <c r="C75" s="848" t="s">
        <v>327</v>
      </c>
      <c r="D75" s="250"/>
      <c r="E75" s="467" t="s">
        <v>48</v>
      </c>
      <c r="F75" s="858" t="s">
        <v>48</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c r="A76" s="511"/>
      <c r="B76" s="512">
        <v>8</v>
      </c>
      <c r="C76" s="848"/>
      <c r="D76" s="250"/>
      <c r="E76" s="467" t="s">
        <v>277</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c r="B119" s="520" t="s">
        <v>211</v>
      </c>
      <c r="C119" s="320">
        <f>COUNTIF(C69:C118,"*")</f>
        <v>7</v>
      </c>
      <c r="F119" s="519"/>
      <c r="G119" s="191"/>
      <c r="K119" s="268"/>
      <c r="L119" s="852" t="s">
        <v>226</v>
      </c>
      <c r="M119" s="854">
        <f>COUNTIF(M69:M118,"begin")</f>
        <v>0</v>
      </c>
      <c r="N119" s="854">
        <f>COUNTIF(N69:N118,"end")</f>
        <v>0</v>
      </c>
      <c r="S119" s="827"/>
    </row>
    <row r="120" spans="1:22" s="11" customFormat="1">
      <c r="B120" s="521"/>
      <c r="C120" s="514"/>
      <c r="F120" s="519"/>
      <c r="G120" s="191"/>
      <c r="K120" s="268"/>
      <c r="S120" s="827"/>
    </row>
    <row r="121" spans="1:22" s="11" customFormat="1" ht="38.25">
      <c r="B121" s="521"/>
      <c r="C121" s="894" t="s">
        <v>283</v>
      </c>
      <c r="F121" s="519"/>
      <c r="G121" s="191"/>
      <c r="K121" s="268"/>
      <c r="S121" s="827"/>
    </row>
    <row r="122" spans="1:22" s="11" customFormat="1">
      <c r="B122" s="521"/>
      <c r="C122" s="514"/>
      <c r="F122" s="519"/>
      <c r="G122" s="191"/>
      <c r="K122" s="268"/>
      <c r="S122" s="827"/>
    </row>
    <row r="123" spans="1:22" s="11" customFormat="1">
      <c r="B123" s="521"/>
      <c r="C123" s="514"/>
      <c r="F123" s="519"/>
      <c r="G123" s="191"/>
      <c r="K123" s="268"/>
      <c r="S123" s="827"/>
    </row>
    <row r="124" spans="1:22" s="11" customFormat="1">
      <c r="B124" s="521"/>
      <c r="C124" s="514"/>
      <c r="F124" s="519"/>
      <c r="G124" s="191"/>
      <c r="K124" s="231"/>
      <c r="S124" s="827"/>
    </row>
    <row r="125" spans="1:22" s="11" customFormat="1">
      <c r="B125" s="521"/>
      <c r="C125" s="514"/>
      <c r="F125" s="519"/>
      <c r="G125" s="191"/>
      <c r="K125" s="231"/>
      <c r="S125" s="827"/>
    </row>
    <row r="126" spans="1:22" s="11" customFormat="1">
      <c r="B126" s="521"/>
      <c r="C126" s="514"/>
      <c r="F126" s="519"/>
      <c r="G126" s="191"/>
      <c r="K126" s="231"/>
      <c r="S126" s="827"/>
    </row>
    <row r="127" spans="1:22" s="11" customFormat="1">
      <c r="B127" s="521"/>
      <c r="C127" s="514"/>
      <c r="F127" s="519"/>
      <c r="G127" s="191"/>
      <c r="K127" s="231"/>
      <c r="S127" s="827"/>
    </row>
    <row r="128" spans="1:22" s="11" customFormat="1">
      <c r="B128" s="521"/>
      <c r="C128" s="514"/>
      <c r="F128" s="519"/>
      <c r="G128" s="191"/>
      <c r="K128" s="231"/>
      <c r="S128" s="827"/>
    </row>
    <row r="129" spans="2:19" s="11" customFormat="1">
      <c r="B129" s="521"/>
      <c r="C129" s="514"/>
      <c r="F129" s="519"/>
      <c r="G129" s="191"/>
      <c r="K129" s="231"/>
      <c r="S129" s="827"/>
    </row>
    <row r="130" spans="2:19" s="11" customFormat="1">
      <c r="B130" s="521"/>
      <c r="C130" s="514"/>
      <c r="F130" s="519"/>
      <c r="G130" s="191"/>
      <c r="K130" s="231"/>
      <c r="S130" s="827"/>
    </row>
    <row r="131" spans="2:19" s="11" customFormat="1">
      <c r="B131" s="521"/>
      <c r="C131" s="514"/>
      <c r="F131" s="519"/>
      <c r="G131" s="191"/>
      <c r="K131" s="231"/>
      <c r="S131" s="827"/>
    </row>
    <row r="132" spans="2:19" s="11" customFormat="1">
      <c r="B132" s="521"/>
      <c r="C132" s="514"/>
      <c r="F132" s="519"/>
      <c r="G132" s="191"/>
      <c r="K132" s="231"/>
      <c r="S132" s="827"/>
    </row>
    <row r="133" spans="2:19" s="11" customFormat="1">
      <c r="B133" s="521"/>
      <c r="C133" s="514"/>
      <c r="F133" s="519"/>
      <c r="G133" s="191"/>
      <c r="K133" s="231"/>
      <c r="S133" s="827"/>
    </row>
    <row r="134" spans="2:19" s="11" customFormat="1">
      <c r="B134" s="521"/>
      <c r="C134" s="514"/>
      <c r="F134" s="519"/>
      <c r="G134" s="191"/>
      <c r="K134" s="231"/>
      <c r="S134" s="827"/>
    </row>
    <row r="135" spans="2:19" s="11" customFormat="1">
      <c r="B135" s="521"/>
      <c r="C135" s="514"/>
      <c r="F135" s="519"/>
      <c r="G135" s="191"/>
      <c r="K135" s="231"/>
      <c r="S135" s="827"/>
    </row>
    <row r="136" spans="2:19" s="11" customFormat="1">
      <c r="B136" s="521"/>
      <c r="C136" s="514"/>
      <c r="F136" s="519"/>
      <c r="G136" s="191"/>
      <c r="K136" s="231"/>
      <c r="S136" s="827"/>
    </row>
    <row r="137" spans="2:19" s="11" customFormat="1">
      <c r="B137" s="521"/>
      <c r="C137" s="514"/>
      <c r="F137" s="519"/>
      <c r="G137" s="191"/>
      <c r="K137" s="231"/>
      <c r="S137" s="827"/>
    </row>
    <row r="138" spans="2:19" s="11" customFormat="1">
      <c r="B138" s="521"/>
      <c r="C138" s="514"/>
      <c r="F138" s="519"/>
      <c r="G138" s="191"/>
      <c r="K138" s="231"/>
      <c r="S138" s="827"/>
    </row>
    <row r="139" spans="2:19" s="11" customFormat="1">
      <c r="B139" s="521"/>
      <c r="C139" s="514"/>
      <c r="F139" s="519"/>
      <c r="G139" s="191"/>
      <c r="K139" s="231"/>
      <c r="S139" s="827"/>
    </row>
    <row r="140" spans="2:19" s="11" customFormat="1">
      <c r="B140" s="521"/>
      <c r="C140" s="514"/>
      <c r="F140" s="519"/>
      <c r="G140" s="191"/>
      <c r="K140" s="231"/>
      <c r="S140" s="827"/>
    </row>
    <row r="141" spans="2:19" s="11" customFormat="1">
      <c r="B141" s="521"/>
      <c r="C141" s="514"/>
      <c r="F141" s="519"/>
      <c r="G141" s="191"/>
      <c r="K141" s="231"/>
      <c r="S141" s="827"/>
    </row>
    <row r="142" spans="2:19" s="11" customFormat="1">
      <c r="B142" s="521"/>
      <c r="C142" s="514"/>
      <c r="F142" s="519"/>
      <c r="G142" s="191"/>
      <c r="K142" s="231"/>
      <c r="S142" s="827"/>
    </row>
    <row r="143" spans="2:19" s="11" customFormat="1">
      <c r="B143" s="521"/>
      <c r="C143" s="514"/>
      <c r="F143" s="519"/>
      <c r="G143" s="191"/>
      <c r="K143" s="231"/>
      <c r="S143" s="827"/>
    </row>
    <row r="144" spans="2:19" s="11" customFormat="1">
      <c r="B144" s="521"/>
      <c r="C144" s="514"/>
      <c r="F144" s="519"/>
      <c r="G144" s="191"/>
      <c r="K144" s="231"/>
      <c r="S144" s="827"/>
    </row>
    <row r="145" spans="2:19" s="11" customFormat="1">
      <c r="B145" s="521"/>
      <c r="C145" s="514"/>
      <c r="F145" s="519"/>
      <c r="G145" s="191"/>
      <c r="K145" s="231"/>
      <c r="S145" s="827"/>
    </row>
    <row r="146" spans="2:19" s="11" customFormat="1">
      <c r="B146" s="521"/>
      <c r="C146" s="514"/>
      <c r="F146" s="519"/>
      <c r="G146" s="191"/>
      <c r="K146" s="231"/>
      <c r="S146" s="827"/>
    </row>
    <row r="147" spans="2:19" s="11" customFormat="1">
      <c r="B147" s="521"/>
      <c r="C147" s="514"/>
      <c r="F147" s="519"/>
      <c r="G147" s="191"/>
      <c r="K147" s="231"/>
      <c r="S147" s="827"/>
    </row>
    <row r="148" spans="2:19" s="11" customFormat="1">
      <c r="B148" s="521"/>
      <c r="C148" s="514"/>
      <c r="F148" s="519"/>
      <c r="G148" s="191"/>
      <c r="K148" s="231"/>
      <c r="S148" s="827"/>
    </row>
    <row r="149" spans="2:19" s="11" customFormat="1">
      <c r="B149" s="521"/>
      <c r="C149" s="514"/>
      <c r="F149" s="519"/>
      <c r="G149" s="191"/>
      <c r="K149" s="231"/>
      <c r="S149" s="827"/>
    </row>
    <row r="150" spans="2:19" s="11" customFormat="1">
      <c r="B150" s="521"/>
      <c r="C150" s="514"/>
      <c r="F150" s="519"/>
      <c r="G150" s="191"/>
      <c r="K150" s="231"/>
      <c r="S150" s="827"/>
    </row>
    <row r="151" spans="2:19" s="11" customFormat="1">
      <c r="B151" s="521"/>
      <c r="C151" s="514"/>
      <c r="F151" s="519"/>
      <c r="G151" s="191"/>
      <c r="K151" s="231"/>
      <c r="S151" s="827"/>
    </row>
    <row r="152" spans="2:19" s="11" customFormat="1">
      <c r="B152" s="521"/>
      <c r="C152" s="514"/>
      <c r="F152" s="519"/>
      <c r="G152" s="191"/>
      <c r="K152" s="231"/>
      <c r="S152" s="827"/>
    </row>
    <row r="153" spans="2:19" s="11" customFormat="1">
      <c r="B153" s="521"/>
      <c r="C153" s="514"/>
      <c r="F153" s="519"/>
      <c r="G153" s="191"/>
      <c r="K153" s="231"/>
      <c r="S153" s="827"/>
    </row>
    <row r="154" spans="2:19" s="11" customFormat="1">
      <c r="B154" s="521"/>
      <c r="C154" s="514"/>
      <c r="F154" s="519"/>
      <c r="G154" s="191"/>
      <c r="K154" s="231"/>
      <c r="S154" s="827"/>
    </row>
    <row r="155" spans="2:19" s="11" customFormat="1">
      <c r="B155" s="521"/>
      <c r="C155" s="514"/>
      <c r="F155" s="519"/>
      <c r="G155" s="191"/>
      <c r="K155" s="231"/>
      <c r="S155" s="827"/>
    </row>
    <row r="156" spans="2:19" s="11" customFormat="1">
      <c r="B156" s="521"/>
      <c r="C156" s="514"/>
      <c r="F156" s="519"/>
      <c r="G156" s="191"/>
      <c r="K156" s="231"/>
      <c r="S156" s="827"/>
    </row>
    <row r="157" spans="2:19" s="11" customFormat="1">
      <c r="B157" s="521"/>
      <c r="C157" s="514"/>
      <c r="F157" s="519"/>
      <c r="G157" s="191"/>
      <c r="K157" s="231"/>
      <c r="S157" s="827"/>
    </row>
    <row r="158" spans="2:19" s="11" customFormat="1">
      <c r="B158" s="521"/>
      <c r="C158" s="514"/>
      <c r="F158" s="519"/>
      <c r="G158" s="191"/>
      <c r="K158" s="231"/>
      <c r="S158" s="827"/>
    </row>
    <row r="159" spans="2:19" s="11" customFormat="1">
      <c r="B159" s="521"/>
      <c r="C159" s="514"/>
      <c r="F159" s="519"/>
      <c r="G159" s="191"/>
      <c r="K159" s="231"/>
      <c r="S159" s="827"/>
    </row>
    <row r="160" spans="2:19" s="11" customFormat="1">
      <c r="B160" s="521"/>
      <c r="C160" s="514"/>
      <c r="F160" s="519"/>
      <c r="G160" s="191"/>
      <c r="K160" s="231"/>
      <c r="S160" s="827"/>
    </row>
    <row r="161" spans="1:19" s="11" customFormat="1">
      <c r="B161" s="521"/>
      <c r="C161" s="514"/>
      <c r="F161" s="519"/>
      <c r="G161" s="191"/>
      <c r="K161" s="231"/>
      <c r="S161" s="827"/>
    </row>
    <row r="162" spans="1:19" s="11" customFormat="1">
      <c r="B162" s="521"/>
      <c r="C162" s="514"/>
      <c r="F162" s="519"/>
      <c r="G162" s="191"/>
      <c r="K162" s="231"/>
      <c r="S162" s="827"/>
    </row>
    <row r="163" spans="1:19" s="11" customFormat="1">
      <c r="B163" s="521"/>
      <c r="C163" s="514"/>
      <c r="F163" s="519"/>
      <c r="G163" s="191"/>
      <c r="K163" s="231"/>
      <c r="S163" s="827"/>
    </row>
    <row r="164" spans="1:19" s="11" customFormat="1">
      <c r="B164" s="521"/>
      <c r="C164" s="514"/>
      <c r="F164" s="519"/>
      <c r="G164" s="191"/>
      <c r="K164" s="231"/>
      <c r="S164" s="827"/>
    </row>
    <row r="165" spans="1:19" s="11" customFormat="1">
      <c r="B165" s="521"/>
      <c r="C165" s="514"/>
      <c r="F165" s="519"/>
      <c r="G165" s="191"/>
      <c r="K165" s="231"/>
      <c r="S165" s="827"/>
    </row>
    <row r="166" spans="1:19" s="11" customFormat="1" ht="15">
      <c r="A166" s="389"/>
      <c r="B166" s="521"/>
      <c r="C166" s="514"/>
      <c r="F166" s="519"/>
      <c r="G166" s="191"/>
      <c r="K166" s="231"/>
      <c r="S166" s="827"/>
    </row>
    <row r="167" spans="1:19" s="11" customFormat="1">
      <c r="B167" s="521"/>
      <c r="C167" s="514"/>
      <c r="F167" s="519"/>
      <c r="G167" s="191"/>
      <c r="K167" s="231"/>
      <c r="S167" s="827"/>
    </row>
    <row r="168" spans="1:19" s="11" customFormat="1">
      <c r="B168" s="521"/>
      <c r="C168" s="514"/>
      <c r="F168" s="519"/>
      <c r="G168" s="191"/>
      <c r="K168" s="231"/>
      <c r="S168" s="827"/>
    </row>
    <row r="169" spans="1:19" s="11" customFormat="1">
      <c r="B169" s="521"/>
      <c r="C169" s="514"/>
      <c r="F169" s="519"/>
      <c r="G169" s="191"/>
      <c r="K169" s="231"/>
      <c r="S169" s="827"/>
    </row>
    <row r="170" spans="1:19" s="11" customFormat="1">
      <c r="B170" s="521"/>
      <c r="C170" s="514"/>
      <c r="F170" s="519"/>
      <c r="G170" s="191"/>
      <c r="K170" s="231"/>
      <c r="S170" s="827"/>
    </row>
    <row r="171" spans="1:19" s="11" customFormat="1">
      <c r="B171" s="521"/>
      <c r="C171" s="514"/>
      <c r="F171" s="519"/>
      <c r="G171" s="191"/>
      <c r="K171" s="231"/>
      <c r="S171" s="827"/>
    </row>
    <row r="172" spans="1:19" s="11" customFormat="1">
      <c r="B172" s="521"/>
      <c r="C172" s="514"/>
      <c r="F172" s="519"/>
      <c r="G172" s="191"/>
      <c r="K172" s="231"/>
      <c r="S172" s="827"/>
    </row>
    <row r="173" spans="1:19" s="11" customFormat="1">
      <c r="B173" s="521"/>
      <c r="C173" s="514"/>
      <c r="F173" s="519"/>
      <c r="G173" s="191"/>
      <c r="K173" s="231"/>
      <c r="S173" s="827"/>
    </row>
    <row r="174" spans="1:19" s="11" customFormat="1">
      <c r="B174" s="521"/>
      <c r="C174" s="514"/>
      <c r="F174" s="519"/>
      <c r="G174" s="191"/>
      <c r="K174" s="231"/>
      <c r="S174" s="827"/>
    </row>
    <row r="175" spans="1:19" s="11" customFormat="1">
      <c r="B175" s="521"/>
      <c r="C175" s="514"/>
      <c r="F175" s="519"/>
      <c r="G175" s="191"/>
      <c r="K175" s="231"/>
      <c r="S175" s="827"/>
    </row>
    <row r="176" spans="1:19" s="11" customFormat="1">
      <c r="B176" s="521"/>
      <c r="C176" s="514"/>
      <c r="F176" s="519"/>
      <c r="G176" s="191"/>
      <c r="K176" s="231"/>
      <c r="S176" s="827"/>
    </row>
    <row r="177" spans="2:19" s="11" customFormat="1">
      <c r="B177" s="521"/>
      <c r="C177" s="514"/>
      <c r="F177" s="519"/>
      <c r="G177" s="191"/>
      <c r="K177" s="231"/>
      <c r="S177" s="827"/>
    </row>
    <row r="178" spans="2:19" s="11" customFormat="1">
      <c r="B178" s="521"/>
      <c r="C178" s="514"/>
      <c r="F178" s="519"/>
      <c r="G178" s="191"/>
      <c r="K178" s="231"/>
      <c r="S178" s="827"/>
    </row>
    <row r="179" spans="2:19" s="11" customFormat="1">
      <c r="B179" s="521"/>
      <c r="C179" s="514"/>
      <c r="F179" s="519"/>
      <c r="G179" s="191"/>
      <c r="K179" s="231"/>
      <c r="S179" s="827"/>
    </row>
    <row r="180" spans="2:19" s="11" customFormat="1">
      <c r="B180" s="521"/>
      <c r="C180" s="514"/>
      <c r="F180" s="519"/>
      <c r="G180" s="191"/>
      <c r="K180" s="231"/>
      <c r="S180" s="827"/>
    </row>
    <row r="181" spans="2:19" s="11" customFormat="1">
      <c r="B181" s="521"/>
      <c r="C181" s="514"/>
      <c r="F181" s="519"/>
      <c r="G181" s="191"/>
      <c r="K181" s="231"/>
      <c r="S181" s="827"/>
    </row>
    <row r="182" spans="2:19" s="11" customFormat="1">
      <c r="B182" s="521"/>
      <c r="C182" s="514"/>
      <c r="F182" s="519"/>
      <c r="G182" s="191"/>
      <c r="K182" s="231"/>
      <c r="S182" s="827"/>
    </row>
    <row r="183" spans="2:19" s="11" customFormat="1">
      <c r="B183" s="521"/>
      <c r="C183" s="514"/>
      <c r="F183" s="519"/>
      <c r="G183" s="191"/>
      <c r="K183" s="231"/>
      <c r="S183" s="827"/>
    </row>
    <row r="184" spans="2:19" s="11" customFormat="1">
      <c r="B184" s="521"/>
      <c r="C184" s="514"/>
      <c r="F184" s="519"/>
      <c r="G184" s="191"/>
      <c r="K184" s="231"/>
      <c r="S184" s="827"/>
    </row>
    <row r="185" spans="2:19" s="11" customFormat="1">
      <c r="B185" s="521"/>
      <c r="C185" s="514"/>
      <c r="F185" s="519"/>
      <c r="G185" s="191"/>
      <c r="K185" s="231"/>
      <c r="S185" s="827"/>
    </row>
    <row r="186" spans="2:19" s="11" customFormat="1">
      <c r="B186" s="521"/>
      <c r="C186" s="514"/>
      <c r="F186" s="519"/>
      <c r="G186" s="191"/>
      <c r="K186" s="231"/>
      <c r="S186" s="827"/>
    </row>
    <row r="187" spans="2:19" s="11" customFormat="1">
      <c r="B187" s="521"/>
      <c r="C187" s="514"/>
      <c r="F187" s="519"/>
      <c r="G187" s="191"/>
      <c r="K187" s="231"/>
      <c r="S187" s="827"/>
    </row>
    <row r="188" spans="2:19" s="11" customFormat="1">
      <c r="B188" s="521"/>
      <c r="C188" s="514"/>
      <c r="F188" s="519"/>
      <c r="G188" s="191"/>
      <c r="K188" s="231"/>
      <c r="S188" s="827"/>
    </row>
    <row r="189" spans="2:19" s="11" customFormat="1">
      <c r="B189" s="521"/>
      <c r="C189" s="514"/>
      <c r="F189" s="519"/>
      <c r="G189" s="191"/>
      <c r="K189" s="231"/>
      <c r="S189" s="827"/>
    </row>
    <row r="190" spans="2:19" s="11" customFormat="1">
      <c r="B190" s="521"/>
      <c r="C190" s="514"/>
      <c r="F190" s="519"/>
      <c r="G190" s="191"/>
      <c r="K190" s="231"/>
      <c r="S190" s="827"/>
    </row>
    <row r="191" spans="2:19" s="11" customFormat="1">
      <c r="B191" s="521"/>
      <c r="C191" s="514"/>
      <c r="F191" s="519"/>
      <c r="G191" s="191"/>
      <c r="K191" s="231"/>
      <c r="S191" s="827"/>
    </row>
    <row r="192" spans="2:19" s="11" customFormat="1">
      <c r="B192" s="521"/>
      <c r="C192" s="514"/>
      <c r="F192" s="519"/>
      <c r="G192" s="191"/>
      <c r="K192" s="231"/>
      <c r="S192" s="827"/>
    </row>
    <row r="193" spans="2:19" s="11" customFormat="1">
      <c r="B193" s="521"/>
      <c r="C193" s="514"/>
      <c r="F193" s="519"/>
      <c r="G193" s="191"/>
      <c r="K193" s="231"/>
      <c r="S193" s="827"/>
    </row>
    <row r="194" spans="2:19" s="11" customFormat="1">
      <c r="B194" s="521"/>
      <c r="C194" s="514"/>
      <c r="F194" s="519"/>
      <c r="G194" s="191"/>
      <c r="K194" s="231"/>
      <c r="S194" s="827"/>
    </row>
    <row r="195" spans="2:19" s="11" customFormat="1">
      <c r="B195" s="521"/>
      <c r="C195" s="514"/>
      <c r="F195" s="519"/>
      <c r="G195" s="191"/>
      <c r="K195" s="231"/>
      <c r="S195" s="827"/>
    </row>
    <row r="196" spans="2:19" s="11" customFormat="1">
      <c r="B196" s="521"/>
      <c r="C196" s="514"/>
      <c r="F196" s="519"/>
      <c r="G196" s="191"/>
      <c r="K196" s="231"/>
      <c r="S196" s="827"/>
    </row>
    <row r="197" spans="2:19" s="11" customFormat="1">
      <c r="B197" s="521"/>
      <c r="C197" s="514"/>
      <c r="F197" s="519"/>
      <c r="G197" s="191"/>
      <c r="K197" s="231"/>
      <c r="S197" s="827"/>
    </row>
    <row r="198" spans="2:19" s="11" customFormat="1">
      <c r="B198" s="521"/>
      <c r="C198" s="514"/>
      <c r="F198" s="519"/>
      <c r="G198" s="191"/>
      <c r="K198" s="231"/>
      <c r="S198" s="827"/>
    </row>
    <row r="199" spans="2:19" s="11" customFormat="1">
      <c r="B199" s="521"/>
      <c r="C199" s="514"/>
      <c r="F199" s="519"/>
      <c r="G199" s="191"/>
      <c r="K199" s="231"/>
      <c r="S199" s="827"/>
    </row>
    <row r="200" spans="2:19" s="11" customFormat="1">
      <c r="B200" s="521"/>
      <c r="C200" s="514"/>
      <c r="F200" s="519"/>
      <c r="G200" s="191"/>
      <c r="K200" s="231"/>
      <c r="S200" s="827"/>
    </row>
    <row r="201" spans="2:19" s="11" customFormat="1">
      <c r="B201" s="521"/>
      <c r="C201" s="514"/>
      <c r="F201" s="519"/>
      <c r="G201" s="191"/>
      <c r="K201" s="231"/>
      <c r="S201" s="827"/>
    </row>
    <row r="202" spans="2:19" s="11" customFormat="1">
      <c r="B202" s="521"/>
      <c r="C202" s="514"/>
      <c r="F202" s="519"/>
      <c r="G202" s="191"/>
      <c r="K202" s="231"/>
      <c r="S202" s="827"/>
    </row>
    <row r="203" spans="2:19" s="11" customFormat="1">
      <c r="B203" s="521"/>
      <c r="C203" s="514"/>
      <c r="F203" s="519"/>
      <c r="G203" s="191"/>
      <c r="K203" s="231"/>
      <c r="S203" s="827"/>
    </row>
    <row r="204" spans="2:19" s="11" customFormat="1">
      <c r="B204" s="521"/>
      <c r="C204" s="514"/>
      <c r="F204" s="519"/>
      <c r="G204" s="191"/>
      <c r="K204" s="231"/>
      <c r="S204" s="827"/>
    </row>
    <row r="205" spans="2:19" s="11" customFormat="1">
      <c r="B205" s="521"/>
      <c r="C205" s="514"/>
      <c r="F205" s="519"/>
      <c r="G205" s="191"/>
      <c r="K205" s="231"/>
      <c r="S205" s="827"/>
    </row>
    <row r="206" spans="2:19" s="11" customFormat="1">
      <c r="B206" s="521"/>
      <c r="C206" s="514"/>
      <c r="F206" s="519"/>
      <c r="G206" s="191"/>
      <c r="K206" s="231"/>
      <c r="S206" s="827"/>
    </row>
    <row r="207" spans="2:19" s="11" customFormat="1">
      <c r="B207" s="521"/>
      <c r="C207" s="514"/>
      <c r="F207" s="519"/>
      <c r="G207" s="191"/>
      <c r="K207" s="231"/>
      <c r="S207" s="827"/>
    </row>
    <row r="208" spans="2:19" s="11" customFormat="1">
      <c r="B208" s="521"/>
      <c r="C208" s="514"/>
      <c r="F208" s="519"/>
      <c r="G208" s="191"/>
      <c r="K208" s="231"/>
      <c r="S208" s="827"/>
    </row>
    <row r="209" spans="2:19" s="11" customFormat="1">
      <c r="B209" s="521"/>
      <c r="C209" s="514"/>
      <c r="F209" s="519"/>
      <c r="G209" s="191"/>
      <c r="K209" s="231"/>
      <c r="S209" s="827"/>
    </row>
    <row r="210" spans="2:19" s="11" customFormat="1">
      <c r="B210" s="521"/>
      <c r="C210" s="514"/>
      <c r="F210" s="519"/>
      <c r="G210" s="191"/>
      <c r="K210" s="231"/>
      <c r="S210" s="827"/>
    </row>
    <row r="211" spans="2:19" s="11" customFormat="1">
      <c r="B211" s="521"/>
      <c r="C211" s="514"/>
      <c r="F211" s="519"/>
      <c r="G211" s="191"/>
      <c r="K211" s="231"/>
      <c r="S211" s="827"/>
    </row>
    <row r="212" spans="2:19" s="11" customFormat="1">
      <c r="B212" s="521"/>
      <c r="C212" s="514"/>
      <c r="F212" s="519"/>
      <c r="G212" s="191"/>
      <c r="K212" s="231"/>
      <c r="S212" s="827"/>
    </row>
    <row r="213" spans="2:19" s="11" customFormat="1">
      <c r="B213" s="521"/>
      <c r="C213" s="514"/>
      <c r="F213" s="519"/>
      <c r="G213" s="191"/>
      <c r="K213" s="231"/>
      <c r="S213" s="827"/>
    </row>
    <row r="214" spans="2:19" s="11" customFormat="1">
      <c r="B214" s="521"/>
      <c r="C214" s="514"/>
      <c r="F214" s="519"/>
      <c r="G214" s="191"/>
      <c r="K214" s="231"/>
      <c r="S214" s="827"/>
    </row>
    <row r="215" spans="2:19" s="11" customFormat="1">
      <c r="B215" s="521"/>
      <c r="C215" s="514"/>
      <c r="F215" s="519"/>
      <c r="G215" s="191"/>
      <c r="K215" s="231"/>
      <c r="S215" s="827"/>
    </row>
    <row r="216" spans="2:19" s="11" customFormat="1">
      <c r="B216" s="521"/>
      <c r="C216" s="514"/>
      <c r="F216" s="519"/>
      <c r="G216" s="191"/>
      <c r="K216" s="231"/>
      <c r="S216" s="827"/>
    </row>
    <row r="217" spans="2:19" s="11" customFormat="1">
      <c r="B217" s="521"/>
      <c r="C217" s="514"/>
      <c r="F217" s="519"/>
      <c r="G217" s="191"/>
      <c r="K217" s="231"/>
      <c r="S217" s="827"/>
    </row>
    <row r="218" spans="2:19" s="11" customFormat="1">
      <c r="B218" s="521"/>
      <c r="C218" s="514"/>
      <c r="F218" s="519"/>
      <c r="G218" s="191"/>
      <c r="K218" s="231"/>
      <c r="S218" s="827"/>
    </row>
    <row r="219" spans="2:19" s="11" customFormat="1">
      <c r="B219" s="521"/>
      <c r="C219" s="514"/>
      <c r="F219" s="519"/>
      <c r="G219" s="191"/>
      <c r="K219" s="231"/>
      <c r="S219" s="827"/>
    </row>
    <row r="220" spans="2:19" s="11" customFormat="1">
      <c r="B220" s="521"/>
      <c r="C220" s="514"/>
      <c r="F220" s="519"/>
      <c r="G220" s="191"/>
      <c r="K220" s="231"/>
      <c r="S220" s="827"/>
    </row>
    <row r="221" spans="2:19" s="11" customFormat="1">
      <c r="B221" s="521"/>
      <c r="C221" s="514"/>
      <c r="F221" s="519"/>
      <c r="G221" s="191"/>
      <c r="K221" s="231"/>
      <c r="S221" s="827"/>
    </row>
    <row r="222" spans="2:19" s="11" customFormat="1">
      <c r="B222" s="521"/>
      <c r="C222" s="514"/>
      <c r="F222" s="519"/>
      <c r="G222" s="191"/>
      <c r="K222" s="231"/>
      <c r="S222" s="827"/>
    </row>
    <row r="223" spans="2:19" s="11" customFormat="1">
      <c r="B223" s="521"/>
      <c r="C223" s="514"/>
      <c r="F223" s="519"/>
      <c r="G223" s="191"/>
      <c r="K223" s="231"/>
      <c r="S223" s="827"/>
    </row>
    <row r="224" spans="2:19" s="11" customFormat="1">
      <c r="B224" s="521"/>
      <c r="C224" s="514"/>
      <c r="F224" s="519"/>
      <c r="G224" s="191"/>
      <c r="K224" s="231"/>
      <c r="S224" s="827"/>
    </row>
    <row r="225" spans="2:19" s="11" customFormat="1">
      <c r="B225" s="521"/>
      <c r="C225" s="514"/>
      <c r="F225" s="519"/>
      <c r="G225" s="191"/>
      <c r="K225" s="231"/>
      <c r="S225" s="827"/>
    </row>
    <row r="226" spans="2:19" s="11" customFormat="1">
      <c r="B226" s="521"/>
      <c r="C226" s="514"/>
      <c r="F226" s="519"/>
      <c r="G226" s="191"/>
      <c r="K226" s="231"/>
      <c r="S226" s="827"/>
    </row>
    <row r="227" spans="2:19" s="11" customFormat="1">
      <c r="B227" s="521"/>
      <c r="C227" s="514"/>
      <c r="F227" s="519"/>
      <c r="G227" s="191"/>
      <c r="K227" s="231"/>
      <c r="S227" s="827"/>
    </row>
    <row r="228" spans="2:19" s="11" customFormat="1">
      <c r="B228" s="521"/>
      <c r="C228" s="514"/>
      <c r="F228" s="519"/>
      <c r="G228" s="191"/>
      <c r="K228" s="231"/>
      <c r="S228" s="827"/>
    </row>
    <row r="229" spans="2:19" s="11" customFormat="1">
      <c r="B229" s="521"/>
      <c r="C229" s="514"/>
      <c r="F229" s="519"/>
      <c r="G229" s="191"/>
      <c r="K229" s="231"/>
      <c r="S229" s="827"/>
    </row>
    <row r="230" spans="2:19" s="11" customFormat="1">
      <c r="B230" s="521"/>
      <c r="C230" s="514"/>
      <c r="F230" s="519"/>
      <c r="G230" s="191"/>
      <c r="K230" s="231"/>
      <c r="S230" s="827"/>
    </row>
    <row r="231" spans="2:19" s="11" customFormat="1">
      <c r="B231" s="521"/>
      <c r="C231" s="514"/>
      <c r="F231" s="519"/>
      <c r="G231" s="191"/>
      <c r="K231" s="231"/>
      <c r="S231" s="827"/>
    </row>
    <row r="232" spans="2:19" s="11" customFormat="1">
      <c r="B232" s="521"/>
      <c r="C232" s="514"/>
      <c r="F232" s="519"/>
      <c r="G232" s="191"/>
      <c r="K232" s="231"/>
      <c r="S232" s="827"/>
    </row>
    <row r="233" spans="2:19" s="11" customFormat="1">
      <c r="B233" s="521"/>
      <c r="C233" s="514"/>
      <c r="F233" s="519"/>
      <c r="G233" s="191"/>
      <c r="K233" s="231"/>
      <c r="S233" s="827"/>
    </row>
    <row r="234" spans="2:19" s="11" customFormat="1">
      <c r="B234" s="521"/>
      <c r="C234" s="514"/>
      <c r="F234" s="519"/>
      <c r="G234" s="191"/>
      <c r="K234" s="231"/>
      <c r="S234" s="827"/>
    </row>
    <row r="235" spans="2:19" s="11" customFormat="1">
      <c r="B235" s="521"/>
      <c r="C235" s="514"/>
      <c r="F235" s="519"/>
      <c r="G235" s="191"/>
      <c r="K235" s="231"/>
      <c r="S235" s="827"/>
    </row>
    <row r="236" spans="2:19" s="11" customFormat="1">
      <c r="B236" s="521"/>
      <c r="C236" s="514"/>
      <c r="F236" s="519"/>
      <c r="G236" s="191"/>
      <c r="K236" s="231"/>
      <c r="S236" s="827"/>
    </row>
    <row r="237" spans="2:19" s="11" customFormat="1">
      <c r="B237" s="521"/>
      <c r="C237" s="514"/>
      <c r="F237" s="519"/>
      <c r="G237" s="191"/>
      <c r="K237" s="231"/>
      <c r="S237" s="827"/>
    </row>
    <row r="238" spans="2:19" s="11" customFormat="1">
      <c r="B238" s="521"/>
      <c r="C238" s="514"/>
      <c r="F238" s="519"/>
      <c r="G238" s="191"/>
      <c r="K238" s="231"/>
      <c r="S238" s="827"/>
    </row>
    <row r="239" spans="2:19" s="11" customFormat="1">
      <c r="B239" s="521"/>
      <c r="C239" s="514"/>
      <c r="F239" s="519"/>
      <c r="G239" s="191"/>
      <c r="K239" s="231"/>
      <c r="S239" s="827"/>
    </row>
    <row r="240" spans="2:19" s="11" customFormat="1">
      <c r="B240" s="521"/>
      <c r="C240" s="514"/>
      <c r="F240" s="519"/>
      <c r="G240" s="191"/>
      <c r="K240" s="231"/>
      <c r="S240" s="827"/>
    </row>
    <row r="241" spans="2:19" s="11" customFormat="1">
      <c r="B241" s="521"/>
      <c r="C241" s="514"/>
      <c r="F241" s="519"/>
      <c r="G241" s="191"/>
      <c r="K241" s="231"/>
      <c r="S241" s="827"/>
    </row>
    <row r="242" spans="2:19" s="11" customFormat="1">
      <c r="B242" s="521"/>
      <c r="C242" s="514"/>
      <c r="F242" s="519"/>
      <c r="G242" s="191"/>
      <c r="K242" s="231"/>
      <c r="S242" s="827"/>
    </row>
    <row r="243" spans="2:19" s="11" customFormat="1">
      <c r="B243" s="521"/>
      <c r="C243" s="514"/>
      <c r="F243" s="519"/>
      <c r="G243" s="191"/>
      <c r="K243" s="231"/>
      <c r="S243" s="827"/>
    </row>
    <row r="244" spans="2:19" s="11" customFormat="1">
      <c r="B244" s="521"/>
      <c r="C244" s="514"/>
      <c r="F244" s="519"/>
      <c r="G244" s="191"/>
      <c r="K244" s="231"/>
      <c r="S244" s="827"/>
    </row>
    <row r="245" spans="2:19" s="11" customFormat="1">
      <c r="B245" s="521"/>
      <c r="C245" s="514"/>
      <c r="F245" s="519"/>
      <c r="G245" s="191"/>
      <c r="K245" s="231"/>
      <c r="S245" s="827"/>
    </row>
    <row r="246" spans="2:19" s="11" customFormat="1">
      <c r="B246" s="521"/>
      <c r="C246" s="514"/>
      <c r="F246" s="519"/>
      <c r="G246" s="191"/>
      <c r="K246" s="231"/>
      <c r="S246" s="827"/>
    </row>
    <row r="247" spans="2:19" s="11" customFormat="1">
      <c r="B247" s="521"/>
      <c r="C247" s="514"/>
      <c r="F247" s="519"/>
      <c r="G247" s="191"/>
      <c r="K247" s="231"/>
      <c r="S247" s="827"/>
    </row>
    <row r="248" spans="2:19" s="11" customFormat="1">
      <c r="B248" s="521"/>
      <c r="C248" s="514"/>
      <c r="F248" s="519"/>
      <c r="G248" s="191"/>
      <c r="K248" s="231"/>
      <c r="S248" s="827"/>
    </row>
    <row r="249" spans="2:19" s="11" customFormat="1">
      <c r="B249" s="521"/>
      <c r="C249" s="514"/>
      <c r="F249" s="519"/>
      <c r="G249" s="191"/>
      <c r="K249" s="231"/>
      <c r="S249" s="827"/>
    </row>
    <row r="250" spans="2:19" s="11" customFormat="1">
      <c r="B250" s="521"/>
      <c r="C250" s="514"/>
      <c r="F250" s="519"/>
      <c r="G250" s="191"/>
      <c r="K250" s="231"/>
      <c r="S250" s="827"/>
    </row>
    <row r="251" spans="2:19" s="11" customFormat="1">
      <c r="B251" s="521"/>
      <c r="C251" s="514"/>
      <c r="F251" s="519"/>
      <c r="G251" s="191"/>
      <c r="K251" s="231"/>
      <c r="S251" s="827"/>
    </row>
    <row r="252" spans="2:19" s="11" customFormat="1">
      <c r="B252" s="521"/>
      <c r="C252" s="514"/>
      <c r="F252" s="519"/>
      <c r="G252" s="191"/>
      <c r="K252" s="231"/>
      <c r="S252" s="827"/>
    </row>
    <row r="253" spans="2:19" s="11" customFormat="1">
      <c r="B253" s="521"/>
      <c r="C253" s="514"/>
      <c r="F253" s="519"/>
      <c r="G253" s="191"/>
      <c r="K253" s="231"/>
      <c r="S253" s="827"/>
    </row>
    <row r="254" spans="2:19" s="11" customFormat="1">
      <c r="B254" s="521"/>
      <c r="C254" s="514"/>
      <c r="F254" s="519"/>
      <c r="G254" s="191"/>
      <c r="K254" s="231"/>
      <c r="S254" s="827"/>
    </row>
    <row r="255" spans="2:19" s="11" customFormat="1">
      <c r="B255" s="521"/>
      <c r="C255" s="514"/>
      <c r="F255" s="519"/>
      <c r="G255" s="191"/>
      <c r="K255" s="231"/>
      <c r="S255" s="827"/>
    </row>
    <row r="256" spans="2:19" s="11" customFormat="1">
      <c r="B256" s="521"/>
      <c r="C256" s="514"/>
      <c r="F256" s="519"/>
      <c r="G256" s="191"/>
      <c r="K256" s="231"/>
      <c r="S256" s="827"/>
    </row>
    <row r="257" spans="2:19" s="11" customFormat="1">
      <c r="B257" s="521"/>
      <c r="C257" s="514"/>
      <c r="F257" s="519"/>
      <c r="G257" s="191"/>
      <c r="K257" s="231"/>
      <c r="S257" s="827"/>
    </row>
    <row r="258" spans="2:19" s="11" customFormat="1">
      <c r="B258" s="521"/>
      <c r="C258" s="514"/>
      <c r="F258" s="519"/>
      <c r="G258" s="191"/>
      <c r="K258" s="231"/>
      <c r="S258" s="827"/>
    </row>
    <row r="259" spans="2:19" s="11" customFormat="1">
      <c r="B259" s="521"/>
      <c r="C259" s="514"/>
      <c r="F259" s="519"/>
      <c r="G259" s="191"/>
      <c r="K259" s="231"/>
      <c r="S259" s="827"/>
    </row>
    <row r="260" spans="2:19" s="11" customFormat="1">
      <c r="B260" s="521"/>
      <c r="C260" s="514"/>
      <c r="F260" s="519"/>
      <c r="G260" s="191"/>
      <c r="K260" s="231"/>
      <c r="S260" s="827"/>
    </row>
    <row r="500" spans="1:1" ht="22.5">
      <c r="A500" s="410"/>
    </row>
    <row r="800" spans="1:1">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9525</xdr:colOff>
                    <xdr:row>3</xdr:row>
                    <xdr:rowOff>47625</xdr:rowOff>
                  </from>
                  <to>
                    <xdr:col>5</xdr:col>
                    <xdr:colOff>28575</xdr:colOff>
                    <xdr:row>5</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defaultColWidth="10.75" defaultRowHeight="12.75"/>
  <cols>
    <col min="1" max="1" width="6.75" style="82" customWidth="1"/>
    <col min="2" max="2" width="29.75" style="83" customWidth="1"/>
    <col min="3" max="3" width="8.75" style="83" customWidth="1"/>
    <col min="4" max="4" width="7.625" style="83" customWidth="1"/>
    <col min="5" max="5" width="60.625" style="82" customWidth="1"/>
    <col min="6" max="6" width="6.625" style="235" customWidth="1"/>
    <col min="7" max="7" width="11" customWidth="1"/>
    <col min="8" max="8" width="11" hidden="1" customWidth="1"/>
    <col min="9" max="9" width="11" customWidth="1"/>
    <col min="10" max="10" width="10.75" style="43" customWidth="1"/>
    <col min="11" max="14" width="10.75" style="178" customWidth="1"/>
    <col min="15" max="19" width="10.75" style="11" customWidth="1"/>
    <col min="20" max="26" width="11" style="11" customWidth="1"/>
    <col min="27" max="47" width="11" style="179" customWidth="1"/>
    <col min="48" max="16384" width="10.75" style="194"/>
  </cols>
  <sheetData>
    <row r="1" spans="1:47" s="351" customFormat="1" ht="21.75" customHeight="1">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c r="A4" s="356" t="s">
        <v>198</v>
      </c>
      <c r="B4" s="357" t="s">
        <v>329</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c r="A5" s="356" t="s">
        <v>104</v>
      </c>
      <c r="B5" s="357" t="s">
        <v>330</v>
      </c>
      <c r="C5" s="362" t="s">
        <v>109</v>
      </c>
      <c r="D5" s="358">
        <v>0</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c r="A6" s="356" t="s">
        <v>98</v>
      </c>
      <c r="B6" s="364">
        <v>44046</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c r="A7" s="356" t="s">
        <v>293</v>
      </c>
      <c r="B7" s="364"/>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3.5" thickBot="1">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33.75">
      <c r="A10" s="20">
        <f>Admin!V39</f>
        <v>1</v>
      </c>
      <c r="B10" s="120" t="str">
        <f>IF(COUNTBLANK(A10)=1,"",VLOOKUP(A10,Tasks!$B$69:$D$118,2, FALSE))</f>
        <v>you just came to know about some breaking news where can you find it</v>
      </c>
      <c r="C10" s="38" t="s">
        <v>100</v>
      </c>
      <c r="D10" s="176" t="s">
        <v>100</v>
      </c>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45">
      <c r="A11" s="21">
        <f>Admin!W39</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33.75">
      <c r="A12" s="21">
        <f>Admin!X39</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33.75">
      <c r="A13" s="21">
        <f>Admin!Y39</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33.75">
      <c r="A14" s="21">
        <f>Admin!Z39</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2.5">
      <c r="A15" s="21">
        <f>Admin!AA39</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45">
      <c r="A16" s="21">
        <f>Admin!AB39</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row>
    <row r="17" spans="1:46" customFormat="1" ht="22.5" hidden="1">
      <c r="A17" s="21" t="str">
        <f>Admin!AC39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2.5" hidden="1">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2.5" hidden="1">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2.5" hidden="1">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2.5" hidden="1">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2.5" hidden="1">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2.5" hidden="1">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2.5" hidden="1">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2.5" hidden="1">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2.5" hidden="1">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2.5" hidden="1">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2.5" hidden="1">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2.5" hidden="1">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2.5" hidden="1">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2.5" hidden="1">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2.5" hidden="1">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2.5" hidden="1">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2.5" hidden="1">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2.5" hidden="1">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2.5" hidden="1">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2.5" hidden="1">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2.5" hidden="1">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2.5" hidden="1">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2.5" hidden="1">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2.5" hidden="1">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2.5" hidden="1">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2.5" hidden="1">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2.5" hidden="1">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2.5" hidden="1">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42.75" hidden="1" customHeight="1">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45.75" hidden="1" customHeight="1">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84" hidden="1" customHeight="1">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64.5" hidden="1" customHeight="1">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82.5" hidden="1" customHeight="1">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78" hidden="1" customHeight="1">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108.75" hidden="1" customHeight="1">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81.75" hidden="1" customHeight="1">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63" hidden="1" customHeight="1">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32.25" hidden="1" customHeight="1">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53.25" hidden="1" customHeight="1">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74.25" hidden="1" customHeight="1">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66" hidden="1" customHeight="1">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57" hidden="1" customHeight="1">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ht="54.75" customHeight="1">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customHeight="1">
      <c r="A73" s="486">
        <v>10</v>
      </c>
      <c r="B73" s="923" t="str">
        <f>Admin!BV53</f>
        <v>I need to learn a lot about this product before I could effectively use it.</v>
      </c>
      <c r="C73" s="923"/>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c r="A84" s="80"/>
      <c r="B84" s="81"/>
      <c r="C84" s="84" t="str">
        <f>IF(Admin!D71="","-",Admin!D71)</f>
        <v>-</v>
      </c>
      <c r="D84" s="739" t="str">
        <f>IF(Admin!BY44="SUS","",6)</f>
        <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C10:C59">
    <cfRule type="expression" dxfId="346" priority="1" stopIfTrue="1">
      <formula>H10="Yes"</formula>
    </cfRule>
  </conditionalFormatting>
  <conditionalFormatting sqref="H10:H59 B10:B59">
    <cfRule type="cellIs" dxfId="345" priority="2" stopIfTrue="1" operator="equal">
      <formula>0</formula>
    </cfRule>
  </conditionalFormatting>
  <conditionalFormatting sqref="D74">
    <cfRule type="expression" dxfId="344" priority="3" stopIfTrue="1">
      <formula>$D$84=""</formula>
    </cfRule>
  </conditionalFormatting>
  <conditionalFormatting sqref="E74">
    <cfRule type="expression" dxfId="343" priority="4" stopIfTrue="1">
      <formula>$D$84=""</formula>
    </cfRule>
  </conditionalFormatting>
  <conditionalFormatting sqref="D75">
    <cfRule type="expression" dxfId="342" priority="5" stopIfTrue="1">
      <formula>$D$85=""</formula>
    </cfRule>
  </conditionalFormatting>
  <conditionalFormatting sqref="E75">
    <cfRule type="expression" dxfId="341" priority="6" stopIfTrue="1">
      <formula>$D$85=""</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4:E84 D85 A74">
    <cfRule type="expression" dxfId="336" priority="11" stopIfTrue="1">
      <formula>$D$84=""</formula>
    </cfRule>
  </conditionalFormatting>
  <conditionalFormatting sqref="A75">
    <cfRule type="expression" dxfId="335" priority="12" stopIfTrue="1">
      <formula>$D$85=""</formula>
    </cfRule>
  </conditionalFormatting>
  <conditionalFormatting sqref="F10:F59">
    <cfRule type="expression" dxfId="334" priority="13" stopIfTrue="1">
      <formula>H10="Yes"</formula>
    </cfRule>
  </conditionalFormatting>
  <conditionalFormatting sqref="B74:C74">
    <cfRule type="expression" dxfId="333" priority="14" stopIfTrue="1">
      <formula>$D$84=""</formula>
    </cfRule>
  </conditionalFormatting>
  <conditionalFormatting sqref="B75:C75">
    <cfRule type="expression" dxfId="332"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48331-80E1-4A5A-B8EB-873C94C014BF}">
  <sheetPr>
    <tabColor indexed="44"/>
  </sheetPr>
  <dimension ref="A1"/>
  <sheetViews>
    <sheetView workbookViewId="0"/>
  </sheetViews>
  <sheetFormatPr defaultRowHeight="12.7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defaultColWidth="10.75" defaultRowHeight="12.75"/>
  <cols>
    <col min="1" max="1" width="6.75" style="75" customWidth="1"/>
    <col min="2" max="2" width="29.75" style="37" customWidth="1"/>
    <col min="3" max="3" width="8.75" style="83" customWidth="1"/>
    <col min="4" max="4" width="7.625" style="83" customWidth="1"/>
    <col min="5" max="5" width="60.625" style="82" customWidth="1"/>
    <col min="6" max="6" width="6.625" style="235" customWidth="1"/>
    <col min="7" max="7" width="11" customWidth="1"/>
    <col min="8" max="8" width="11" hidden="1" customWidth="1"/>
    <col min="9" max="10" width="11" customWidth="1"/>
    <col min="11" max="20" width="10.75" style="43" customWidth="1"/>
    <col min="21" max="48" width="11" customWidth="1"/>
    <col min="49" max="16384" width="10.75" style="2"/>
  </cols>
  <sheetData>
    <row r="1" spans="1:48" s="383" customFormat="1" ht="21.75" customHeight="1">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33.75">
      <c r="A10" s="20">
        <f>Admin!V40</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45">
      <c r="A11" s="21">
        <f>Admin!W40</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33.75">
      <c r="A12" s="21">
        <f>Admin!X40</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33.75">
      <c r="A13" s="21">
        <f>Admin!Y40</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33.75">
      <c r="A14" s="21">
        <f>Admin!Z40</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2.5">
      <c r="A15" s="21">
        <f>Admin!AA40</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45">
      <c r="A16" s="21">
        <f>Admin!AB40</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row>
    <row r="17" spans="1:46" ht="22.5" hidden="1">
      <c r="A17" s="21" t="str">
        <f>Admin!AC40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2.5" hidden="1">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2.5" hidden="1">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2.5" hidden="1">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2.5" hidden="1">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2.5" hidden="1">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2.5" hidden="1">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2.5" hidden="1">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2.5" hidden="1">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2.5" hidden="1">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2.5" hidden="1">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2.5" hidden="1">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2.5" hidden="1">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2.5" hidden="1">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2.5" hidden="1">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2.5" hidden="1">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2.5" hidden="1">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2.5" hidden="1">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2.5" hidden="1">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2.5" hidden="1">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2.5" hidden="1">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2.5" hidden="1">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2.5" hidden="1">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2.5" hidden="1">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2.5" hidden="1">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2.5" hidden="1">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2.5" hidden="1">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2.5" hidden="1">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2.5" hidden="1">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2.5" hidden="1">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2.5" hidden="1">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2.5" hidden="1">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2.5" hidden="1">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2.5" hidden="1">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2.5" hidden="1">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2.5" hidden="1">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2.5" hidden="1">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2.5" hidden="1">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2.5" hidden="1">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2.5" hidden="1">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2.5" hidden="1">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2.5" hidden="1">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2.5" hidden="1">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c r="C280" s="81"/>
      <c r="D280" s="81"/>
      <c r="E280" s="80"/>
      <c r="F280" s="234"/>
    </row>
    <row r="281" spans="1:48">
      <c r="C281" s="81"/>
      <c r="D281" s="81"/>
      <c r="E281" s="80"/>
      <c r="F281" s="234"/>
    </row>
    <row r="282" spans="1:48">
      <c r="C282" s="81"/>
      <c r="D282" s="81"/>
      <c r="E282" s="80"/>
      <c r="F282" s="234"/>
    </row>
    <row r="283" spans="1:48">
      <c r="C283" s="81"/>
      <c r="D283" s="81"/>
      <c r="E283" s="80"/>
      <c r="F283" s="234"/>
    </row>
    <row r="284" spans="1:48">
      <c r="C284" s="81"/>
      <c r="D284" s="81"/>
      <c r="E284" s="80"/>
      <c r="F284" s="234"/>
    </row>
    <row r="285" spans="1:48">
      <c r="C285" s="81"/>
      <c r="D285" s="81"/>
      <c r="E285" s="80"/>
      <c r="F285" s="234"/>
    </row>
    <row r="286" spans="1:48">
      <c r="C286" s="81"/>
      <c r="D286" s="81"/>
      <c r="E286" s="80"/>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31" priority="1" stopIfTrue="1" operator="equal">
      <formula>0</formula>
    </cfRule>
  </conditionalFormatting>
  <conditionalFormatting sqref="D74">
    <cfRule type="expression" dxfId="330" priority="2" stopIfTrue="1">
      <formula>$D$84=""</formula>
    </cfRule>
  </conditionalFormatting>
  <conditionalFormatting sqref="E74">
    <cfRule type="expression" dxfId="329" priority="3" stopIfTrue="1">
      <formula>$D$84=""</formula>
    </cfRule>
  </conditionalFormatting>
  <conditionalFormatting sqref="D75">
    <cfRule type="expression" dxfId="328" priority="4" stopIfTrue="1">
      <formula>$D$85=""</formula>
    </cfRule>
  </conditionalFormatting>
  <conditionalFormatting sqref="E75">
    <cfRule type="expression" dxfId="327" priority="5" stopIfTrue="1">
      <formula>$D$85=""</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59">
    <cfRule type="expression" dxfId="322" priority="10" stopIfTrue="1">
      <formula>H10="Yes"</formula>
    </cfRule>
  </conditionalFormatting>
  <conditionalFormatting sqref="D84:D85 A74">
    <cfRule type="expression" dxfId="321" priority="11" stopIfTrue="1">
      <formula>$D$84=""</formula>
    </cfRule>
  </conditionalFormatting>
  <conditionalFormatting sqref="A75">
    <cfRule type="expression" dxfId="320" priority="12" stopIfTrue="1">
      <formula>$D$85=""</formula>
    </cfRule>
  </conditionalFormatting>
  <conditionalFormatting sqref="F10:F59">
    <cfRule type="expression" dxfId="319" priority="13" stopIfTrue="1">
      <formula>H10="Yes"</formula>
    </cfRule>
  </conditionalFormatting>
  <conditionalFormatting sqref="B74:C74">
    <cfRule type="expression" dxfId="318" priority="14" stopIfTrue="1">
      <formula>$D$84=""</formula>
    </cfRule>
  </conditionalFormatting>
  <conditionalFormatting sqref="B75:C75">
    <cfRule type="expression" dxfId="317"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zoomScale="69" zoomScaleNormal="69" workbookViewId="0">
      <pane ySplit="9" topLeftCell="A10" activePane="bottomLeft" state="frozenSplit"/>
      <selection activeCell="B10" sqref="B10"/>
      <selection pane="bottomLeft" activeCell="A800" sqref="A800"/>
    </sheetView>
  </sheetViews>
  <sheetFormatPr defaultColWidth="10.75"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21" width="10.75" style="43" customWidth="1"/>
    <col min="22" max="49" width="11" customWidth="1"/>
    <col min="50" max="16384" width="10.75" style="2"/>
  </cols>
  <sheetData>
    <row r="1" spans="1:49" s="3" customFormat="1" ht="21.75" customHeight="1">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c r="A4" s="356" t="s">
        <v>198</v>
      </c>
      <c r="B4" s="357" t="str">
        <f>IF(Admin!F41="","",Admin!F41)</f>
        <v>Praneeth</v>
      </c>
      <c r="C4" s="359" t="s">
        <v>95</v>
      </c>
      <c r="D4" s="408" t="s">
        <v>110</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c r="A5" s="356" t="s">
        <v>104</v>
      </c>
      <c r="B5" s="357" t="str">
        <f>IF(Admin!G41="","",Admin!G41)</f>
        <v>p1</v>
      </c>
      <c r="C5" s="362" t="s">
        <v>109</v>
      </c>
      <c r="D5" s="358">
        <v>0</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c r="A6" s="356" t="s">
        <v>98</v>
      </c>
      <c r="B6" s="364">
        <v>44046</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c r="A7" s="356" t="s">
        <v>293</v>
      </c>
      <c r="B7" s="364" t="str">
        <f>IF(Admin!E41="","",Admin!E41)</f>
        <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c r="A8" s="374"/>
      <c r="B8" s="374"/>
      <c r="C8" s="375"/>
      <c r="D8" s="382">
        <f>IF(D5="tbd","Timer is running",D5)</f>
        <v>0</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33.75">
      <c r="A10" s="20">
        <f>Admin!V41</f>
        <v>1</v>
      </c>
      <c r="B10" s="120" t="str">
        <f>IF(COUNTBLANK(A10)=1,"",VLOOKUP(A10,Tasks!$B$69:$D$118,2, FALSE))</f>
        <v>you just came to know about some breaking news where can you find it</v>
      </c>
      <c r="C10" s="896" t="s">
        <v>69</v>
      </c>
      <c r="D10" s="176">
        <v>7.3837890625</v>
      </c>
      <c r="E10" s="22" t="s">
        <v>343</v>
      </c>
      <c r="F10" s="237">
        <v>7</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45">
      <c r="A11" s="21">
        <f>Admin!W41</f>
        <v>2</v>
      </c>
      <c r="B11" s="120" t="str">
        <f>IF(COUNTBLANK(A11)=1,"",VLOOKUP(A11,Tasks!$B$69:$D$118,2, FALSE))</f>
        <v xml:space="preserve"> your  reading an article at night and the white background is effecting your eyes can you find dark theme (reading mode)</v>
      </c>
      <c r="C11" s="38" t="s">
        <v>72</v>
      </c>
      <c r="D11" s="176">
        <v>9.921875</v>
      </c>
      <c r="E11" s="22" t="s">
        <v>344</v>
      </c>
      <c r="F11" s="237">
        <v>5</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33.75">
      <c r="A12" s="21">
        <f>Admin!X41</f>
        <v>3</v>
      </c>
      <c r="B12" s="120" t="str">
        <f>IF(COUNTBLANK(A12)=1,"",VLOOKUP(A12,Tasks!$B$69:$D$118,2, FALSE))</f>
        <v xml:space="preserve">if you want to get daily updates regarding news can you find the subcriber </v>
      </c>
      <c r="C12" s="38" t="s">
        <v>69</v>
      </c>
      <c r="D12" s="176">
        <v>4.8154296875</v>
      </c>
      <c r="E12" s="22" t="s">
        <v>343</v>
      </c>
      <c r="F12" s="237">
        <v>7</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33.75">
      <c r="A13" s="21">
        <f>Admin!Y41</f>
        <v>4</v>
      </c>
      <c r="B13" s="120" t="str">
        <f>IF(COUNTBLANK(A13)=1,"",VLOOKUP(A13,Tasks!$B$69:$D$118,2, FALSE))</f>
        <v>your are a business person and you want to know about stock market news</v>
      </c>
      <c r="C13" s="38" t="s">
        <v>72</v>
      </c>
      <c r="D13" s="176">
        <v>7.9541015625</v>
      </c>
      <c r="E13" s="22" t="s">
        <v>344</v>
      </c>
      <c r="F13" s="237">
        <v>6</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33.75">
      <c r="A14" s="21">
        <f>Admin!Z41</f>
        <v>5</v>
      </c>
      <c r="B14" s="120" t="str">
        <f>IF(COUNTBLANK(A14)=1,"",VLOOKUP(A14,Tasks!$B$69:$D$118,2, FALSE))</f>
        <v>you missed yesterday's football match and you wanted know who won the match</v>
      </c>
      <c r="C14" s="38" t="s">
        <v>72</v>
      </c>
      <c r="D14" s="176">
        <v>8.4931640625</v>
      </c>
      <c r="E14" s="22" t="s">
        <v>344</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2.5">
      <c r="A15" s="21">
        <f>Admin!AA41</f>
        <v>6</v>
      </c>
      <c r="B15" s="120" t="str">
        <f>IF(COUNTBLANK(A15)=1,"",VLOOKUP(A15,Tasks!$B$69:$D$118,2, FALSE))</f>
        <v>you wish to upload a news for that you need to login can you find it</v>
      </c>
      <c r="C15" s="38" t="s">
        <v>69</v>
      </c>
      <c r="D15" s="176">
        <v>7.1279296875</v>
      </c>
      <c r="E15" s="22" t="s">
        <v>343</v>
      </c>
      <c r="F15" s="237">
        <v>7</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row>
    <row r="16" spans="1:49" customFormat="1" ht="45">
      <c r="A16" s="21">
        <f>Admin!AB41</f>
        <v>7</v>
      </c>
      <c r="B16" s="120" t="str">
        <f>IF(COUNTBLANK(A16)=1,"",VLOOKUP(A16,Tasks!$B$69:$D$118,2, FALSE))</f>
        <v>some incident took place in your residential areas and you wanted to create awareness amoung people can you upload the news</v>
      </c>
      <c r="C16" s="38" t="s">
        <v>176</v>
      </c>
      <c r="D16" s="176">
        <v>19.1904296875</v>
      </c>
      <c r="E16" s="22" t="s">
        <v>342</v>
      </c>
      <c r="F16" s="237">
        <v>3</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row>
    <row r="17" spans="1:46" ht="22.5" hidden="1">
      <c r="A17" s="21" t="str">
        <f>Admin!AC41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2.5" hidden="1">
      <c r="A18" s="21" t="str">
        <f>Admin!AD41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2.5" hidden="1">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2.5" hidden="1">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2.5" hidden="1">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2.5" hidden="1">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2.5" hidden="1">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2.5" hidden="1">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2.5" hidden="1">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2.5" hidden="1">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2.5" hidden="1">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2.5" hidden="1">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2.5" hidden="1">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2.5" hidden="1">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2.5" hidden="1">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2.5" hidden="1">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2.5" hidden="1">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2.5" hidden="1">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2.5" hidden="1">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2.5" hidden="1">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2.5" hidden="1">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2.5" hidden="1">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2.5" hidden="1">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2.5" hidden="1">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2.5" hidden="1">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2.5" hidden="1">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2.5" hidden="1">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2.5" hidden="1">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2.5" hidden="1">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2.5" hidden="1">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2.5" hidden="1">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2.5" hidden="1">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2.5" hidden="1">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2.5" hidden="1">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2.5" hidden="1">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2.5" hidden="1">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2.5" hidden="1">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2.5" hidden="1">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2.5" hidden="1">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2.5" hidden="1">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2.5" hidden="1">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2.5" hidden="1">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2.5" hidden="1">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4</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v>2</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v>5</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3</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4</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3</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4</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v>3</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v>5</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3</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c r="A84" s="80"/>
      <c r="B84" s="81"/>
      <c r="C84" s="84" t="str">
        <f>IF(Admin!D71="","-",Admin!D71)</f>
        <v>-</v>
      </c>
      <c r="D84" s="745" t="str">
        <f>IF(Admin!BY44="SUS","",6)</f>
        <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c r="A85" s="80"/>
      <c r="B85" s="81"/>
      <c r="C85" s="84" t="str">
        <f>IF(Admin!D72="","-",Admin!D72)</f>
        <v>-</v>
      </c>
      <c r="D85" s="745" t="str">
        <f>IF(Admin!BY44="SUS","",7)</f>
        <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c r="F282" s="234"/>
    </row>
    <row r="283" spans="1:49">
      <c r="F283" s="234"/>
    </row>
    <row r="284" spans="1:49">
      <c r="F284" s="234"/>
    </row>
    <row r="285" spans="1:49">
      <c r="F285" s="234"/>
    </row>
    <row r="286" spans="1:49">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16" priority="1" stopIfTrue="1" operator="equal">
      <formula>0</formula>
    </cfRule>
  </conditionalFormatting>
  <conditionalFormatting sqref="D74">
    <cfRule type="expression" dxfId="315" priority="2" stopIfTrue="1">
      <formula>$D$84=""</formula>
    </cfRule>
  </conditionalFormatting>
  <conditionalFormatting sqref="E74">
    <cfRule type="expression" dxfId="314" priority="3" stopIfTrue="1">
      <formula>$D$84=""</formula>
    </cfRule>
  </conditionalFormatting>
  <conditionalFormatting sqref="D75">
    <cfRule type="expression" dxfId="313" priority="4" stopIfTrue="1">
      <formula>$D$85=""</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82" customWidth="1"/>
    <col min="2" max="2" width="29.75" style="83" customWidth="1"/>
    <col min="3" max="3" width="8.75" style="83" customWidth="1"/>
    <col min="4" max="4" width="7.625" style="83" customWidth="1"/>
    <col min="5" max="5" width="60.625" style="82" customWidth="1"/>
    <col min="6" max="6" width="6.625" style="235" customWidth="1"/>
    <col min="7" max="7" width="11" customWidth="1"/>
    <col min="8" max="8" width="11" hidden="1" customWidth="1"/>
    <col min="9" max="10" width="11" customWidth="1"/>
    <col min="11" max="11" width="10.75" style="43" customWidth="1"/>
  </cols>
  <sheetData>
    <row r="1" spans="1:29"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c r="A4" s="356" t="s">
        <v>198</v>
      </c>
      <c r="B4" s="897" t="s">
        <v>339</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c r="A5" s="356" t="s">
        <v>104</v>
      </c>
      <c r="B5" s="357" t="str">
        <f>IF(Admin!G42="","",Admin!G42)</f>
        <v>p2</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33.75">
      <c r="A10" s="20">
        <f>Admin!V42</f>
        <v>1</v>
      </c>
      <c r="B10" s="120" t="str">
        <f>IF(COUNTBLANK(A10)=1,"",VLOOKUP(A10,Tasks!$B$69:$D$118,2, FALSE))</f>
        <v>you just came to know about some breaking news where can you find it</v>
      </c>
      <c r="C10" s="38" t="s">
        <v>69</v>
      </c>
      <c r="D10" s="176">
        <v>4.7978515625</v>
      </c>
      <c r="E10" s="22" t="s">
        <v>343</v>
      </c>
      <c r="F10" s="237">
        <v>7</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45">
      <c r="A11" s="21">
        <f>Admin!W42</f>
        <v>2</v>
      </c>
      <c r="B11" s="120" t="str">
        <f>IF(COUNTBLANK(A11)=1,"",VLOOKUP(A11,Tasks!$B$69:$D$118,2, FALSE))</f>
        <v xml:space="preserve"> your  reading an article at night and the white background is effecting your eyes can you find dark theme (reading mode)</v>
      </c>
      <c r="C11" s="38" t="s">
        <v>69</v>
      </c>
      <c r="D11" s="176">
        <v>9.341796875</v>
      </c>
      <c r="E11" s="22" t="s">
        <v>343</v>
      </c>
      <c r="F11" s="237">
        <v>5</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33.75">
      <c r="A12" s="21">
        <f>Admin!X42</f>
        <v>3</v>
      </c>
      <c r="B12" s="120" t="str">
        <f>IF(COUNTBLANK(A12)=1,"",VLOOKUP(A12,Tasks!$B$69:$D$118,2, FALSE))</f>
        <v xml:space="preserve">if you want to get daily updates regarding news can you find the subcriber </v>
      </c>
      <c r="C12" s="38" t="s">
        <v>69</v>
      </c>
      <c r="D12" s="176">
        <v>6.78125</v>
      </c>
      <c r="E12" s="22" t="s">
        <v>343</v>
      </c>
      <c r="F12" s="237">
        <v>6</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33.75">
      <c r="A13" s="21">
        <f>Admin!Y42</f>
        <v>4</v>
      </c>
      <c r="B13" s="120" t="str">
        <f>IF(COUNTBLANK(A13)=1,"",VLOOKUP(A13,Tasks!$B$69:$D$118,2, FALSE))</f>
        <v>your are a business person and you want to know about stock market news</v>
      </c>
      <c r="C13" s="38" t="s">
        <v>72</v>
      </c>
      <c r="D13" s="176">
        <v>10.21875</v>
      </c>
      <c r="E13" s="22" t="s">
        <v>344</v>
      </c>
      <c r="F13" s="237">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33.75">
      <c r="A14" s="21">
        <f>Admin!Z42</f>
        <v>5</v>
      </c>
      <c r="B14" s="120" t="str">
        <f>IF(COUNTBLANK(A14)=1,"",VLOOKUP(A14,Tasks!$B$69:$D$118,2, FALSE))</f>
        <v>you missed yesterday's football match and you wanted know who won the match</v>
      </c>
      <c r="C14" s="38" t="s">
        <v>69</v>
      </c>
      <c r="D14" s="176">
        <v>7.970703125</v>
      </c>
      <c r="E14" s="22" t="s">
        <v>343</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2.5">
      <c r="A15" s="21">
        <f>Admin!AA42</f>
        <v>6</v>
      </c>
      <c r="B15" s="120" t="str">
        <f>IF(COUNTBLANK(A15)=1,"",VLOOKUP(A15,Tasks!$B$69:$D$118,2, FALSE))</f>
        <v>you wish to upload a news for that you need to login can you find it</v>
      </c>
      <c r="C15" s="38" t="s">
        <v>69</v>
      </c>
      <c r="D15" s="176">
        <v>5.93359375</v>
      </c>
      <c r="E15" s="22" t="s">
        <v>343</v>
      </c>
      <c r="F15" s="237">
        <v>6</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45">
      <c r="A16" s="21">
        <f>Admin!AB42</f>
        <v>7</v>
      </c>
      <c r="B16" s="120" t="str">
        <f>IF(COUNTBLANK(A16)=1,"",VLOOKUP(A16,Tasks!$B$69:$D$118,2, FALSE))</f>
        <v>some incident took place in your residential areas and you wanted to create awareness amoung people can you upload the news</v>
      </c>
      <c r="C16" s="38" t="s">
        <v>179</v>
      </c>
      <c r="D16" s="176" t="s">
        <v>100</v>
      </c>
      <c r="E16" s="22" t="s">
        <v>347</v>
      </c>
      <c r="F16" s="237">
        <v>1</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row>
    <row r="17" spans="1:46" ht="22.5" hidden="1">
      <c r="A17" s="21" t="str">
        <f>Admin!AC42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2.5" hidden="1">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2.5" hidden="1">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2.5" hidden="1">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2.5" hidden="1">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2.5" hidden="1">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2.5" hidden="1">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2.5" hidden="1">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2.5" hidden="1">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2.5" hidden="1">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2.5" hidden="1">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2.5" hidden="1">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2.5" hidden="1">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2.5" hidden="1">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2.5" hidden="1">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2.5" hidden="1">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2.5" hidden="1">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2.5" hidden="1">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2.5" hidden="1">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2.5" hidden="1">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2.5" hidden="1">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2.5" hidden="1">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2.5" hidden="1">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2.5" hidden="1">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2.5" hidden="1">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2.5" hidden="1">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2.5" hidden="1">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2.5" hidden="1">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2.5" hidden="1">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2.5" hidden="1">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2.5" hidden="1">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2.5" hidden="1">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2.5" hidden="1">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2.5" hidden="1">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2.5" hidden="1">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2.5" hidden="1">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2.5" hidden="1">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2.5" hidden="1">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2.5" hidden="1">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2.5" hidden="1">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2.5" hidden="1">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2.5" hidden="1">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2.5" hidden="1">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4</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v>3</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v>4</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4</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4</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3</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4</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v>3</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v>4</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5</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80"/>
      <c r="B204" s="81"/>
      <c r="C204" s="81"/>
      <c r="D204" s="81"/>
      <c r="E204" s="80"/>
      <c r="F204" s="234"/>
      <c r="G204"/>
      <c r="H204"/>
      <c r="I204"/>
      <c r="J204"/>
      <c r="K204" s="43"/>
    </row>
    <row r="205" spans="1:28" s="45" customFormat="1">
      <c r="A205" s="80"/>
      <c r="B205" s="81"/>
      <c r="C205" s="81"/>
      <c r="D205" s="81"/>
      <c r="E205" s="80"/>
      <c r="F205" s="234"/>
      <c r="G205"/>
      <c r="H205"/>
      <c r="I205"/>
      <c r="J205"/>
      <c r="K205" s="43"/>
    </row>
    <row r="206" spans="1:28" s="45" customFormat="1">
      <c r="A206" s="80"/>
      <c r="B206" s="81"/>
      <c r="C206" s="81"/>
      <c r="D206" s="81"/>
      <c r="E206" s="80"/>
      <c r="F206" s="234"/>
      <c r="G206"/>
      <c r="H206"/>
      <c r="I206"/>
      <c r="J206"/>
      <c r="K206" s="43"/>
    </row>
    <row r="207" spans="1:28" s="45" customFormat="1">
      <c r="A207" s="80"/>
      <c r="B207" s="81"/>
      <c r="C207" s="81"/>
      <c r="D207" s="81"/>
      <c r="E207" s="80"/>
      <c r="F207" s="234"/>
      <c r="G207"/>
      <c r="H207"/>
      <c r="I207"/>
      <c r="J207"/>
      <c r="K207" s="43"/>
    </row>
    <row r="208" spans="1:28" s="45" customFormat="1">
      <c r="A208" s="80"/>
      <c r="B208" s="81"/>
      <c r="C208" s="81"/>
      <c r="D208" s="81"/>
      <c r="E208" s="80"/>
      <c r="F208" s="234"/>
      <c r="G208"/>
      <c r="H208"/>
      <c r="I208"/>
      <c r="J208"/>
      <c r="K208" s="43"/>
    </row>
    <row r="209" spans="1:11" s="45" customFormat="1">
      <c r="A209" s="80"/>
      <c r="B209" s="81"/>
      <c r="C209" s="81"/>
      <c r="D209" s="81"/>
      <c r="E209" s="80"/>
      <c r="F209" s="234"/>
      <c r="G209"/>
      <c r="H209"/>
      <c r="I209"/>
      <c r="J209"/>
      <c r="K209" s="43"/>
    </row>
    <row r="210" spans="1:11" s="45" customFormat="1">
      <c r="A210" s="80"/>
      <c r="B210" s="81"/>
      <c r="C210" s="81"/>
      <c r="D210" s="81"/>
      <c r="E210" s="80"/>
      <c r="F210" s="234"/>
      <c r="G210"/>
      <c r="H210"/>
      <c r="I210"/>
      <c r="J210"/>
      <c r="K210" s="43"/>
    </row>
    <row r="211" spans="1:11" s="45" customFormat="1">
      <c r="A211" s="80"/>
      <c r="B211" s="81"/>
      <c r="C211" s="81"/>
      <c r="D211" s="81"/>
      <c r="E211" s="80"/>
      <c r="F211" s="234"/>
      <c r="G211"/>
      <c r="H211"/>
      <c r="I211"/>
      <c r="J211"/>
      <c r="K211" s="43"/>
    </row>
    <row r="212" spans="1:11" s="45" customFormat="1">
      <c r="A212" s="80"/>
      <c r="B212" s="81"/>
      <c r="C212" s="81"/>
      <c r="D212" s="81"/>
      <c r="E212" s="80"/>
      <c r="F212" s="234"/>
      <c r="G212"/>
      <c r="H212"/>
      <c r="I212"/>
      <c r="J212"/>
      <c r="K212" s="43"/>
    </row>
    <row r="213" spans="1:11" s="45" customFormat="1">
      <c r="A213" s="80"/>
      <c r="B213" s="81"/>
      <c r="C213" s="81"/>
      <c r="D213" s="81"/>
      <c r="E213" s="80"/>
      <c r="F213" s="234"/>
      <c r="G213"/>
      <c r="H213"/>
      <c r="I213"/>
      <c r="J213"/>
      <c r="K213" s="43"/>
    </row>
    <row r="214" spans="1:11" s="45" customFormat="1">
      <c r="A214" s="80"/>
      <c r="B214" s="81"/>
      <c r="C214" s="81"/>
      <c r="D214" s="81"/>
      <c r="E214" s="80"/>
      <c r="F214" s="234"/>
      <c r="G214"/>
      <c r="H214"/>
      <c r="I214"/>
      <c r="J214"/>
      <c r="K214" s="43"/>
    </row>
    <row r="215" spans="1:11" s="45" customFormat="1">
      <c r="A215" s="80"/>
      <c r="B215" s="81"/>
      <c r="C215" s="81"/>
      <c r="D215" s="81"/>
      <c r="E215" s="80"/>
      <c r="F215" s="234"/>
      <c r="G215"/>
      <c r="H215"/>
      <c r="I215"/>
      <c r="J215"/>
      <c r="K215" s="43"/>
    </row>
    <row r="216" spans="1:11" s="45" customFormat="1">
      <c r="A216" s="80"/>
      <c r="B216" s="81"/>
      <c r="C216" s="81"/>
      <c r="D216" s="81"/>
      <c r="E216" s="80"/>
      <c r="F216" s="234"/>
      <c r="G216"/>
      <c r="H216"/>
      <c r="I216"/>
      <c r="J216"/>
      <c r="K216" s="43"/>
    </row>
    <row r="217" spans="1:11" s="45" customFormat="1">
      <c r="A217" s="80"/>
      <c r="B217" s="81"/>
      <c r="C217" s="81"/>
      <c r="D217" s="81"/>
      <c r="E217" s="80"/>
      <c r="F217" s="234"/>
      <c r="G217"/>
      <c r="H217"/>
      <c r="I217"/>
      <c r="J217"/>
      <c r="K217" s="43"/>
    </row>
    <row r="218" spans="1:11" s="45" customFormat="1">
      <c r="A218" s="80"/>
      <c r="B218" s="81"/>
      <c r="C218" s="81"/>
      <c r="D218" s="81"/>
      <c r="E218" s="80"/>
      <c r="F218" s="234"/>
      <c r="G218"/>
      <c r="H218"/>
      <c r="I218"/>
      <c r="J218"/>
      <c r="K218" s="43"/>
    </row>
    <row r="219" spans="1:11" s="45" customFormat="1">
      <c r="A219" s="80"/>
      <c r="B219" s="81"/>
      <c r="C219" s="81"/>
      <c r="D219" s="81"/>
      <c r="E219" s="80"/>
      <c r="F219" s="234"/>
      <c r="G219"/>
      <c r="H219"/>
      <c r="I219"/>
      <c r="J219"/>
      <c r="K219" s="43"/>
    </row>
    <row r="220" spans="1:11" s="45" customFormat="1">
      <c r="A220" s="80"/>
      <c r="B220" s="81"/>
      <c r="C220" s="81"/>
      <c r="D220" s="81"/>
      <c r="E220" s="80"/>
      <c r="F220" s="234"/>
      <c r="G220"/>
      <c r="H220"/>
      <c r="I220"/>
      <c r="J220"/>
      <c r="K220" s="43"/>
    </row>
    <row r="221" spans="1:11" s="45" customFormat="1">
      <c r="A221" s="80"/>
      <c r="B221" s="81"/>
      <c r="C221" s="81"/>
      <c r="D221" s="81"/>
      <c r="E221" s="80"/>
      <c r="F221" s="234"/>
      <c r="G221"/>
      <c r="H221"/>
      <c r="I221"/>
      <c r="J221"/>
      <c r="K221" s="43"/>
    </row>
    <row r="222" spans="1:11" s="45" customFormat="1">
      <c r="A222" s="80"/>
      <c r="B222" s="81"/>
      <c r="C222" s="81"/>
      <c r="D222" s="81"/>
      <c r="E222" s="80"/>
      <c r="F222" s="234"/>
      <c r="G222"/>
      <c r="H222"/>
      <c r="I222"/>
      <c r="J222"/>
      <c r="K222" s="43"/>
    </row>
    <row r="223" spans="1:11" s="45" customFormat="1">
      <c r="A223" s="80"/>
      <c r="B223" s="81"/>
      <c r="C223" s="81"/>
      <c r="D223" s="81"/>
      <c r="E223" s="80"/>
      <c r="F223" s="234"/>
      <c r="G223"/>
      <c r="H223"/>
      <c r="I223"/>
      <c r="J223"/>
      <c r="K223" s="43"/>
    </row>
    <row r="224" spans="1:11" s="45" customFormat="1">
      <c r="A224" s="80"/>
      <c r="B224" s="81"/>
      <c r="C224" s="81"/>
      <c r="D224" s="81"/>
      <c r="E224" s="80"/>
      <c r="F224" s="234"/>
      <c r="G224"/>
      <c r="H224"/>
      <c r="I224"/>
      <c r="J224"/>
      <c r="K224" s="43"/>
    </row>
    <row r="225" spans="1:11" s="45" customFormat="1">
      <c r="A225" s="80"/>
      <c r="B225" s="81"/>
      <c r="C225" s="81"/>
      <c r="D225" s="81"/>
      <c r="E225" s="80"/>
      <c r="F225" s="234"/>
      <c r="G225"/>
      <c r="H225"/>
      <c r="I225"/>
      <c r="J225"/>
      <c r="K225" s="43"/>
    </row>
    <row r="226" spans="1:11" s="45" customFormat="1">
      <c r="A226" s="80"/>
      <c r="B226" s="81"/>
      <c r="C226" s="81"/>
      <c r="D226" s="81"/>
      <c r="E226" s="80"/>
      <c r="F226" s="234"/>
      <c r="G226"/>
      <c r="H226"/>
      <c r="I226"/>
      <c r="J226"/>
      <c r="K226" s="43"/>
    </row>
    <row r="227" spans="1:11" s="45" customFormat="1">
      <c r="A227" s="80"/>
      <c r="B227" s="81"/>
      <c r="C227" s="81"/>
      <c r="D227" s="81"/>
      <c r="E227" s="80"/>
      <c r="F227" s="234"/>
      <c r="G227"/>
      <c r="H227"/>
      <c r="I227"/>
      <c r="J227"/>
      <c r="K227" s="43"/>
    </row>
    <row r="228" spans="1:11" s="45" customFormat="1">
      <c r="A228" s="80"/>
      <c r="B228" s="81"/>
      <c r="C228" s="81"/>
      <c r="D228" s="81"/>
      <c r="E228" s="80"/>
      <c r="F228" s="234"/>
      <c r="G228"/>
      <c r="H228"/>
      <c r="I228"/>
      <c r="J228"/>
      <c r="K228" s="43"/>
    </row>
    <row r="229" spans="1:11" s="45" customFormat="1">
      <c r="A229" s="80"/>
      <c r="B229" s="81"/>
      <c r="C229" s="81"/>
      <c r="D229" s="81"/>
      <c r="E229" s="80"/>
      <c r="F229" s="234"/>
      <c r="G229"/>
      <c r="H229"/>
      <c r="I229"/>
      <c r="J229"/>
      <c r="K229" s="43"/>
    </row>
    <row r="230" spans="1:11" s="45" customFormat="1">
      <c r="A230" s="80"/>
      <c r="B230" s="81"/>
      <c r="C230" s="81"/>
      <c r="D230" s="81"/>
      <c r="E230" s="80"/>
      <c r="F230" s="234"/>
      <c r="G230"/>
      <c r="H230"/>
      <c r="I230"/>
      <c r="J230"/>
      <c r="K230" s="43"/>
    </row>
    <row r="231" spans="1:11" s="45" customFormat="1">
      <c r="A231" s="80"/>
      <c r="B231" s="81"/>
      <c r="C231" s="81"/>
      <c r="D231" s="81"/>
      <c r="E231" s="80"/>
      <c r="F231" s="234"/>
      <c r="G231"/>
      <c r="H231"/>
      <c r="I231"/>
      <c r="J231"/>
      <c r="K231" s="43"/>
    </row>
    <row r="232" spans="1:11" s="45" customFormat="1">
      <c r="A232" s="80"/>
      <c r="B232" s="81"/>
      <c r="C232" s="81"/>
      <c r="D232" s="81"/>
      <c r="E232" s="80"/>
      <c r="F232" s="234"/>
      <c r="G232"/>
      <c r="H232"/>
      <c r="I232"/>
      <c r="J232"/>
      <c r="K232" s="43"/>
    </row>
    <row r="233" spans="1:11" s="45" customFormat="1">
      <c r="A233" s="80"/>
      <c r="B233" s="81"/>
      <c r="C233" s="81"/>
      <c r="D233" s="81"/>
      <c r="E233" s="80"/>
      <c r="F233" s="234"/>
      <c r="G233"/>
      <c r="H233"/>
      <c r="I233"/>
      <c r="J233"/>
      <c r="K233" s="43"/>
    </row>
    <row r="234" spans="1:11" s="45" customFormat="1">
      <c r="A234" s="80"/>
      <c r="B234" s="81"/>
      <c r="C234" s="81"/>
      <c r="D234" s="81"/>
      <c r="E234" s="80"/>
      <c r="F234" s="234"/>
      <c r="G234"/>
      <c r="H234"/>
      <c r="I234"/>
      <c r="J234"/>
      <c r="K234" s="43"/>
    </row>
    <row r="235" spans="1:11" s="45" customFormat="1">
      <c r="A235" s="80"/>
      <c r="B235" s="81"/>
      <c r="C235" s="81"/>
      <c r="D235" s="81"/>
      <c r="E235" s="80"/>
      <c r="F235" s="234"/>
      <c r="G235"/>
      <c r="H235"/>
      <c r="I235"/>
      <c r="J235"/>
      <c r="K235" s="43"/>
    </row>
    <row r="236" spans="1:11" s="45" customFormat="1">
      <c r="A236" s="80"/>
      <c r="B236" s="81"/>
      <c r="C236" s="81"/>
      <c r="D236" s="81"/>
      <c r="E236" s="80"/>
      <c r="F236" s="234"/>
      <c r="G236"/>
      <c r="H236"/>
      <c r="I236"/>
      <c r="J236"/>
      <c r="K236" s="43"/>
    </row>
    <row r="237" spans="1:11" s="45" customFormat="1">
      <c r="A237" s="80"/>
      <c r="B237" s="81"/>
      <c r="C237" s="81"/>
      <c r="D237" s="81"/>
      <c r="E237" s="80"/>
      <c r="F237" s="234"/>
      <c r="G237"/>
      <c r="H237"/>
      <c r="I237"/>
      <c r="J237"/>
      <c r="K237" s="43"/>
    </row>
    <row r="238" spans="1:11" s="45" customFormat="1">
      <c r="A238" s="80"/>
      <c r="B238" s="81"/>
      <c r="C238" s="81"/>
      <c r="D238" s="81"/>
      <c r="E238" s="80"/>
      <c r="F238" s="234"/>
      <c r="G238"/>
      <c r="H238"/>
      <c r="I238"/>
      <c r="J238"/>
      <c r="K238" s="43"/>
    </row>
    <row r="239" spans="1:11" s="45" customFormat="1">
      <c r="A239" s="80"/>
      <c r="B239" s="81"/>
      <c r="C239" s="81"/>
      <c r="D239" s="81"/>
      <c r="E239" s="80"/>
      <c r="F239" s="234"/>
      <c r="G239"/>
      <c r="H239"/>
      <c r="I239"/>
      <c r="J239"/>
      <c r="K239" s="43"/>
    </row>
    <row r="240" spans="1:11" s="45" customFormat="1">
      <c r="A240" s="80"/>
      <c r="B240" s="81"/>
      <c r="C240" s="81"/>
      <c r="D240" s="81"/>
      <c r="E240" s="80"/>
      <c r="F240" s="234"/>
      <c r="G240"/>
      <c r="H240"/>
      <c r="I240"/>
      <c r="J240"/>
      <c r="K240" s="43"/>
    </row>
    <row r="241" spans="1:11" s="45" customFormat="1">
      <c r="A241" s="80"/>
      <c r="B241" s="81"/>
      <c r="C241" s="81"/>
      <c r="D241" s="81"/>
      <c r="E241" s="80"/>
      <c r="F241" s="234"/>
      <c r="G241"/>
      <c r="H241"/>
      <c r="I241"/>
      <c r="J241"/>
      <c r="K241" s="43"/>
    </row>
    <row r="242" spans="1:11" s="45" customFormat="1">
      <c r="A242" s="80"/>
      <c r="B242" s="81"/>
      <c r="C242" s="81"/>
      <c r="D242" s="81"/>
      <c r="E242" s="80"/>
      <c r="F242" s="234"/>
      <c r="G242"/>
      <c r="H242"/>
      <c r="I242"/>
      <c r="J242"/>
      <c r="K242" s="43"/>
    </row>
    <row r="243" spans="1:11" s="45" customFormat="1">
      <c r="A243" s="80"/>
      <c r="B243" s="81"/>
      <c r="C243" s="81"/>
      <c r="D243" s="81"/>
      <c r="E243" s="80"/>
      <c r="F243" s="234"/>
      <c r="G243"/>
      <c r="H243"/>
      <c r="I243"/>
      <c r="J243"/>
      <c r="K243" s="43"/>
    </row>
    <row r="244" spans="1:11" s="45" customFormat="1">
      <c r="A244" s="80"/>
      <c r="B244" s="81"/>
      <c r="C244" s="81"/>
      <c r="D244" s="81"/>
      <c r="E244" s="80"/>
      <c r="F244" s="234"/>
      <c r="G244"/>
      <c r="H244"/>
      <c r="I244"/>
      <c r="J244"/>
      <c r="K244" s="43"/>
    </row>
    <row r="245" spans="1:11" s="45" customFormat="1">
      <c r="A245" s="80"/>
      <c r="B245" s="81"/>
      <c r="C245" s="81"/>
      <c r="D245" s="81"/>
      <c r="E245" s="80"/>
      <c r="F245" s="234"/>
      <c r="G245"/>
      <c r="H245"/>
      <c r="I245"/>
      <c r="J245"/>
      <c r="K245" s="43"/>
    </row>
    <row r="246" spans="1:11" s="45" customFormat="1">
      <c r="A246" s="80"/>
      <c r="B246" s="81"/>
      <c r="C246" s="81"/>
      <c r="D246" s="81"/>
      <c r="E246" s="80"/>
      <c r="F246" s="234"/>
      <c r="G246"/>
      <c r="H246"/>
      <c r="I246"/>
      <c r="J246"/>
      <c r="K246" s="43"/>
    </row>
    <row r="247" spans="1:11" s="45" customFormat="1">
      <c r="A247" s="80"/>
      <c r="B247" s="81"/>
      <c r="C247" s="81"/>
      <c r="D247" s="81"/>
      <c r="E247" s="80"/>
      <c r="F247" s="234"/>
      <c r="G247"/>
      <c r="H247"/>
      <c r="I247"/>
      <c r="J247"/>
      <c r="K247" s="43"/>
    </row>
    <row r="248" spans="1:11" s="45" customFormat="1">
      <c r="A248" s="80"/>
      <c r="B248" s="81"/>
      <c r="C248" s="81"/>
      <c r="D248" s="81"/>
      <c r="E248" s="80"/>
      <c r="F248" s="234"/>
      <c r="G248"/>
      <c r="H248"/>
      <c r="I248"/>
      <c r="J248"/>
      <c r="K248" s="43"/>
    </row>
    <row r="249" spans="1:11" s="45" customFormat="1">
      <c r="A249" s="80"/>
      <c r="B249" s="81"/>
      <c r="C249" s="81"/>
      <c r="D249" s="81"/>
      <c r="E249" s="80"/>
      <c r="F249" s="234"/>
      <c r="G249"/>
      <c r="H249"/>
      <c r="I249"/>
      <c r="J249"/>
      <c r="K249" s="43"/>
    </row>
    <row r="250" spans="1:11" s="45" customFormat="1">
      <c r="A250" s="80"/>
      <c r="B250" s="81"/>
      <c r="C250" s="81"/>
      <c r="D250" s="81"/>
      <c r="E250" s="80"/>
      <c r="F250" s="234"/>
      <c r="G250"/>
      <c r="H250"/>
      <c r="I250"/>
      <c r="J250"/>
      <c r="K250" s="43"/>
    </row>
    <row r="251" spans="1:11" s="45" customFormat="1">
      <c r="A251" s="80"/>
      <c r="B251" s="81"/>
      <c r="C251" s="81"/>
      <c r="D251" s="81"/>
      <c r="E251" s="80"/>
      <c r="F251" s="234"/>
      <c r="G251"/>
      <c r="H251"/>
      <c r="I251"/>
      <c r="J251"/>
      <c r="K251" s="43"/>
    </row>
    <row r="252" spans="1:11" s="45" customFormat="1">
      <c r="A252" s="80"/>
      <c r="B252" s="81"/>
      <c r="C252" s="81"/>
      <c r="D252" s="81"/>
      <c r="E252" s="80"/>
      <c r="F252" s="234"/>
      <c r="G252"/>
      <c r="H252"/>
      <c r="I252"/>
      <c r="J252"/>
      <c r="K252" s="43"/>
    </row>
    <row r="253" spans="1:11" s="45" customFormat="1">
      <c r="A253" s="80"/>
      <c r="B253" s="81"/>
      <c r="C253" s="81"/>
      <c r="D253" s="81"/>
      <c r="E253" s="80"/>
      <c r="F253" s="234"/>
      <c r="G253"/>
      <c r="H253"/>
      <c r="I253"/>
      <c r="J253"/>
      <c r="K253" s="43"/>
    </row>
    <row r="254" spans="1:11" s="45" customFormat="1">
      <c r="A254" s="80"/>
      <c r="B254" s="81"/>
      <c r="C254" s="81"/>
      <c r="D254" s="81"/>
      <c r="E254" s="80"/>
      <c r="F254" s="234"/>
      <c r="G254"/>
      <c r="H254"/>
      <c r="I254"/>
      <c r="J254"/>
      <c r="K254" s="43"/>
    </row>
    <row r="255" spans="1:11" s="45" customFormat="1">
      <c r="A255" s="80"/>
      <c r="B255" s="81"/>
      <c r="C255" s="81"/>
      <c r="D255" s="81"/>
      <c r="E255" s="80"/>
      <c r="F255" s="234"/>
      <c r="G255"/>
      <c r="H255"/>
      <c r="I255"/>
      <c r="J255"/>
      <c r="K255" s="43"/>
    </row>
    <row r="256" spans="1:11" s="45" customFormat="1">
      <c r="A256" s="80"/>
      <c r="B256" s="81"/>
      <c r="C256" s="81"/>
      <c r="D256" s="81"/>
      <c r="E256" s="80"/>
      <c r="F256" s="234"/>
      <c r="G256"/>
      <c r="H256"/>
      <c r="I256"/>
      <c r="J256"/>
      <c r="K256" s="43"/>
    </row>
    <row r="257" spans="1:11" s="45" customFormat="1">
      <c r="A257" s="80"/>
      <c r="B257" s="81"/>
      <c r="C257" s="81"/>
      <c r="D257" s="81"/>
      <c r="E257" s="80"/>
      <c r="F257" s="234"/>
      <c r="G257"/>
      <c r="H257"/>
      <c r="I257"/>
      <c r="J257"/>
      <c r="K257" s="43"/>
    </row>
    <row r="258" spans="1:11" s="45" customFormat="1">
      <c r="A258" s="80"/>
      <c r="B258" s="81"/>
      <c r="C258" s="81"/>
      <c r="D258" s="81"/>
      <c r="E258" s="80"/>
      <c r="F258" s="234"/>
      <c r="G258"/>
      <c r="H258"/>
      <c r="I258"/>
      <c r="J258"/>
      <c r="K258" s="43"/>
    </row>
    <row r="259" spans="1:11" s="45" customFormat="1">
      <c r="A259" s="80"/>
      <c r="B259" s="81"/>
      <c r="C259" s="81"/>
      <c r="D259" s="81"/>
      <c r="E259" s="80"/>
      <c r="F259" s="234"/>
      <c r="G259"/>
      <c r="H259"/>
      <c r="I259"/>
      <c r="J259"/>
      <c r="K259" s="43"/>
    </row>
    <row r="260" spans="1:11" s="45" customFormat="1">
      <c r="A260" s="80"/>
      <c r="B260" s="81"/>
      <c r="C260" s="81"/>
      <c r="D260" s="81"/>
      <c r="E260" s="80"/>
      <c r="F260" s="234"/>
      <c r="G260"/>
      <c r="H260"/>
      <c r="I260"/>
      <c r="J260"/>
      <c r="K260" s="43"/>
    </row>
    <row r="261" spans="1:11" s="45" customFormat="1">
      <c r="A261" s="80"/>
      <c r="B261" s="81"/>
      <c r="C261" s="81"/>
      <c r="D261" s="81"/>
      <c r="E261" s="80"/>
      <c r="F261" s="234"/>
      <c r="G261"/>
      <c r="H261"/>
      <c r="I261"/>
      <c r="J261"/>
      <c r="K261" s="43"/>
    </row>
    <row r="262" spans="1:11" s="45" customFormat="1">
      <c r="A262" s="80"/>
      <c r="B262" s="81"/>
      <c r="C262" s="81"/>
      <c r="D262" s="81"/>
      <c r="E262" s="80"/>
      <c r="F262" s="234"/>
      <c r="G262"/>
      <c r="H262"/>
      <c r="I262"/>
      <c r="J262"/>
      <c r="K262" s="43"/>
    </row>
    <row r="263" spans="1:11" s="45" customFormat="1">
      <c r="A263" s="80"/>
      <c r="B263" s="81"/>
      <c r="C263" s="81"/>
      <c r="D263" s="81"/>
      <c r="E263" s="80"/>
      <c r="F263" s="234"/>
      <c r="G263"/>
      <c r="H263"/>
      <c r="I263"/>
      <c r="J263"/>
      <c r="K263" s="43"/>
    </row>
    <row r="264" spans="1:11" s="45" customFormat="1">
      <c r="A264" s="80"/>
      <c r="B264" s="81"/>
      <c r="C264" s="81"/>
      <c r="D264" s="81"/>
      <c r="E264" s="80"/>
      <c r="F264" s="234"/>
      <c r="G264"/>
      <c r="H264"/>
      <c r="I264"/>
      <c r="J264"/>
      <c r="K264" s="43"/>
    </row>
    <row r="265" spans="1:11" s="45" customFormat="1">
      <c r="A265" s="80"/>
      <c r="B265" s="81"/>
      <c r="C265" s="81"/>
      <c r="D265" s="81"/>
      <c r="E265" s="80"/>
      <c r="F265" s="234"/>
      <c r="G265"/>
      <c r="H265"/>
      <c r="I265"/>
      <c r="J265"/>
      <c r="K265" s="43"/>
    </row>
    <row r="266" spans="1:11" s="45" customFormat="1">
      <c r="A266" s="80"/>
      <c r="B266" s="81"/>
      <c r="C266" s="81"/>
      <c r="D266" s="81"/>
      <c r="E266" s="80"/>
      <c r="F266" s="234"/>
      <c r="G266"/>
      <c r="H266"/>
      <c r="I266"/>
      <c r="J266"/>
      <c r="K266" s="43"/>
    </row>
    <row r="267" spans="1:11" s="45" customFormat="1">
      <c r="A267" s="80"/>
      <c r="B267" s="81"/>
      <c r="C267" s="81"/>
      <c r="D267" s="81"/>
      <c r="E267" s="80"/>
      <c r="F267" s="234"/>
      <c r="G267"/>
      <c r="H267"/>
      <c r="I267"/>
      <c r="J267"/>
      <c r="K267" s="43"/>
    </row>
    <row r="268" spans="1:11" s="45" customFormat="1">
      <c r="A268" s="80"/>
      <c r="B268" s="81"/>
      <c r="C268" s="81"/>
      <c r="D268" s="81"/>
      <c r="E268" s="80"/>
      <c r="F268" s="234"/>
      <c r="G268"/>
      <c r="H268"/>
      <c r="I268"/>
      <c r="J268"/>
      <c r="K268" s="43"/>
    </row>
    <row r="269" spans="1:11" s="45" customFormat="1">
      <c r="A269" s="80"/>
      <c r="B269" s="81"/>
      <c r="C269" s="81"/>
      <c r="D269" s="81"/>
      <c r="E269" s="80"/>
      <c r="F269" s="234"/>
      <c r="G269"/>
      <c r="H269"/>
      <c r="I269"/>
      <c r="J269"/>
      <c r="K269" s="43"/>
    </row>
    <row r="270" spans="1:11" s="45" customFormat="1">
      <c r="A270" s="80"/>
      <c r="B270" s="81"/>
      <c r="C270" s="81"/>
      <c r="D270" s="81"/>
      <c r="E270" s="80"/>
      <c r="F270" s="234"/>
      <c r="G270"/>
      <c r="H270"/>
      <c r="I270"/>
      <c r="J270"/>
      <c r="K270" s="43"/>
    </row>
    <row r="271" spans="1:11" s="45" customFormat="1">
      <c r="A271" s="80"/>
      <c r="B271" s="81"/>
      <c r="C271" s="81"/>
      <c r="D271" s="81"/>
      <c r="E271" s="80"/>
      <c r="F271" s="234"/>
      <c r="G271"/>
      <c r="H271"/>
      <c r="I271"/>
      <c r="J271"/>
      <c r="K271" s="43"/>
    </row>
    <row r="272" spans="1:11" s="45" customFormat="1">
      <c r="A272" s="80"/>
      <c r="B272" s="81"/>
      <c r="C272" s="81"/>
      <c r="D272" s="81"/>
      <c r="E272" s="80"/>
      <c r="F272" s="234"/>
      <c r="G272"/>
      <c r="H272"/>
      <c r="I272"/>
      <c r="J272"/>
      <c r="K272" s="43"/>
    </row>
    <row r="273" spans="1:11" s="45" customFormat="1">
      <c r="A273" s="80"/>
      <c r="B273" s="81"/>
      <c r="C273" s="81"/>
      <c r="D273" s="81"/>
      <c r="E273" s="80"/>
      <c r="F273" s="234"/>
      <c r="G273"/>
      <c r="H273"/>
      <c r="I273"/>
      <c r="J273"/>
      <c r="K273" s="43"/>
    </row>
    <row r="274" spans="1:11" s="45" customFormat="1">
      <c r="A274" s="80"/>
      <c r="B274" s="81"/>
      <c r="C274" s="81"/>
      <c r="D274" s="81"/>
      <c r="E274" s="80"/>
      <c r="F274" s="234"/>
      <c r="G274"/>
      <c r="H274"/>
      <c r="I274"/>
      <c r="J274"/>
      <c r="K274" s="43"/>
    </row>
    <row r="275" spans="1:11" s="45" customFormat="1">
      <c r="A275" s="80"/>
      <c r="B275" s="81"/>
      <c r="C275" s="81"/>
      <c r="D275" s="81"/>
      <c r="E275" s="80"/>
      <c r="F275" s="234"/>
      <c r="G275"/>
      <c r="H275"/>
      <c r="I275"/>
      <c r="J275"/>
      <c r="K275" s="43"/>
    </row>
    <row r="276" spans="1:11" s="45" customFormat="1">
      <c r="A276" s="80"/>
      <c r="B276" s="81"/>
      <c r="C276" s="81"/>
      <c r="D276" s="81"/>
      <c r="E276" s="80"/>
      <c r="F276" s="234"/>
      <c r="G276"/>
      <c r="H276"/>
      <c r="I276"/>
      <c r="J276"/>
      <c r="K276" s="43"/>
    </row>
    <row r="277" spans="1:11">
      <c r="F277" s="234"/>
    </row>
    <row r="278" spans="1:11">
      <c r="F278" s="234"/>
    </row>
    <row r="279" spans="1:11">
      <c r="F279" s="234"/>
    </row>
    <row r="280" spans="1:11">
      <c r="F280" s="234"/>
    </row>
    <row r="281" spans="1:11">
      <c r="F281" s="234"/>
    </row>
    <row r="282" spans="1:11">
      <c r="F282" s="234"/>
    </row>
    <row r="283" spans="1:11">
      <c r="F283" s="234"/>
    </row>
    <row r="284" spans="1:11">
      <c r="F284" s="234"/>
    </row>
    <row r="285" spans="1:11">
      <c r="F285" s="234"/>
    </row>
    <row r="286" spans="1:11">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
        <v>340</v>
      </c>
      <c r="C4" s="359" t="s">
        <v>345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IF(Admin!G43="","",Admin!G43)</f>
        <v>p3</v>
      </c>
      <c r="C5" s="362" t="s">
        <v>109</v>
      </c>
      <c r="D5" s="358">
        <v>28.451171875</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IF(Admin!E43="","",Admin!E43)</f>
        <v/>
      </c>
      <c r="C7" s="368" t="s">
        <v>346</v>
      </c>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28.451171875</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33.75">
      <c r="A10" s="20">
        <f>Admin!V43</f>
        <v>1</v>
      </c>
      <c r="B10" s="120" t="str">
        <f>IF(COUNTBLANK(A10)=1,"",VLOOKUP(A10,Tasks!$B$69:$D$118,2, FALSE))</f>
        <v>you just came to know about some breaking news where can you find it</v>
      </c>
      <c r="C10" s="38" t="s">
        <v>69</v>
      </c>
      <c r="D10" s="176">
        <v>5.685546875</v>
      </c>
      <c r="E10" s="22" t="s">
        <v>343</v>
      </c>
      <c r="F10" s="237">
        <v>7</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45">
      <c r="A11" s="21">
        <f>Admin!W43</f>
        <v>2</v>
      </c>
      <c r="B11" s="120" t="str">
        <f>IF(COUNTBLANK(A11)=1,"",VLOOKUP(A11,Tasks!$B$69:$D$118,2, FALSE))</f>
        <v xml:space="preserve"> your  reading an article at night and the white background is effecting your eyes can you find dark theme (reading mode)</v>
      </c>
      <c r="C11" s="38" t="s">
        <v>69</v>
      </c>
      <c r="D11" s="176">
        <v>7.537109375</v>
      </c>
      <c r="E11" s="22" t="s">
        <v>343</v>
      </c>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33.75">
      <c r="A12" s="21">
        <f>Admin!X43</f>
        <v>3</v>
      </c>
      <c r="B12" s="120" t="str">
        <f>IF(COUNTBLANK(A12)=1,"",VLOOKUP(A12,Tasks!$B$69:$D$118,2, FALSE))</f>
        <v xml:space="preserve">if you want to get daily updates regarding news can you find the subcriber </v>
      </c>
      <c r="C12" s="38" t="s">
        <v>69</v>
      </c>
      <c r="D12" s="176">
        <v>8.296875</v>
      </c>
      <c r="E12" s="22" t="s">
        <v>343</v>
      </c>
      <c r="F12" s="237">
        <v>7</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33.75">
      <c r="A13" s="21">
        <f>Admin!Y43</f>
        <v>4</v>
      </c>
      <c r="B13" s="120" t="str">
        <f>IF(COUNTBLANK(A13)=1,"",VLOOKUP(A13,Tasks!$B$69:$D$118,2, FALSE))</f>
        <v>your are a business person and you want to know about stock market news</v>
      </c>
      <c r="C13" s="38" t="s">
        <v>72</v>
      </c>
      <c r="D13" s="176">
        <v>8.677734375</v>
      </c>
      <c r="E13" s="22" t="s">
        <v>344</v>
      </c>
      <c r="F13" s="237">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33.75">
      <c r="A14" s="21">
        <f>Admin!Z43</f>
        <v>5</v>
      </c>
      <c r="B14" s="120" t="str">
        <f>IF(COUNTBLANK(A14)=1,"",VLOOKUP(A14,Tasks!$B$69:$D$118,2, FALSE))</f>
        <v>you missed yesterday's football match and you wanted know who won the match</v>
      </c>
      <c r="C14" s="38" t="s">
        <v>69</v>
      </c>
      <c r="D14" s="176">
        <v>7.43359375</v>
      </c>
      <c r="E14" s="22" t="s">
        <v>343</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2.5">
      <c r="A15" s="21">
        <f>Admin!AA43</f>
        <v>6</v>
      </c>
      <c r="B15" s="120" t="str">
        <f>IF(COUNTBLANK(A15)=1,"",VLOOKUP(A15,Tasks!$B$69:$D$118,2, FALSE))</f>
        <v>you wish to upload a news for that you need to login can you find it</v>
      </c>
      <c r="C15" s="38" t="s">
        <v>69</v>
      </c>
      <c r="D15" s="176">
        <v>6.935546875</v>
      </c>
      <c r="E15" s="22" t="s">
        <v>343</v>
      </c>
      <c r="F15" s="237">
        <v>5</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45">
      <c r="A16" s="21">
        <f>Admin!AB43</f>
        <v>7</v>
      </c>
      <c r="B16" s="120" t="str">
        <f>IF(COUNTBLANK(A16)=1,"",VLOOKUP(A16,Tasks!$B$69:$D$118,2, FALSE))</f>
        <v>some incident took place in your residential areas and you wanted to create awareness amoung people can you upload the news</v>
      </c>
      <c r="C16" s="38" t="s">
        <v>178</v>
      </c>
      <c r="D16" s="176" t="s">
        <v>100</v>
      </c>
      <c r="E16" s="22" t="s">
        <v>348</v>
      </c>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2.5" hidden="1">
      <c r="A17" s="21" t="str">
        <f>Admin!AC43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2.5" hidden="1">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2.5" hidden="1">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2.5" hidden="1">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2.5" hidden="1">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2.5" hidden="1">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2.5" hidden="1">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2.5" hidden="1">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2.5" hidden="1">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2.5" hidden="1">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2.5" hidden="1">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2.5" hidden="1">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2.5" hidden="1">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2.5" hidden="1">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2.5" hidden="1">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2.5" hidden="1">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2.5" hidden="1">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2.5" hidden="1">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2.5" hidden="1">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2.5" hidden="1">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2.5" hidden="1">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2.5" hidden="1">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2.5" hidden="1">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2.5" hidden="1">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2.5" hidden="1">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2.5" hidden="1">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2.5" hidden="1">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2.5" hidden="1">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2.5" hidden="1">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2.5" hidden="1">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2.5" hidden="1">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2.5" hidden="1">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2.5" hidden="1">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2.5" hidden="1">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2.5" hidden="1">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2.5" hidden="1">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2.5" hidden="1">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2.5" hidden="1">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2.5" hidden="1">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2.5" hidden="1">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2.5" hidden="1">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2.5" hidden="1">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2.5" hidden="1">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4</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v>2</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v>2</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3</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4</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3</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4</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v>2</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v>3</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3</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76"/>
      <c r="B151" s="76"/>
      <c r="C151" s="76"/>
      <c r="D151" s="76"/>
      <c r="E151" s="76"/>
      <c r="F151" s="234"/>
    </row>
    <row r="152" spans="1:31">
      <c r="A152" s="76"/>
      <c r="B152" s="76"/>
      <c r="C152" s="76"/>
      <c r="D152" s="76"/>
      <c r="E152" s="76"/>
      <c r="F152" s="234"/>
    </row>
    <row r="153" spans="1:31">
      <c r="A153" s="76"/>
      <c r="B153" s="76"/>
      <c r="C153" s="76"/>
      <c r="D153" s="76"/>
      <c r="E153" s="76"/>
      <c r="F153" s="234"/>
    </row>
    <row r="154" spans="1:31">
      <c r="A154" s="76"/>
      <c r="B154" s="76"/>
      <c r="C154" s="76"/>
      <c r="D154" s="76"/>
      <c r="E154" s="76"/>
      <c r="F154" s="234"/>
    </row>
    <row r="155" spans="1:31">
      <c r="A155" s="76"/>
      <c r="B155" s="76"/>
      <c r="C155" s="76"/>
      <c r="D155" s="76"/>
      <c r="E155" s="76"/>
      <c r="F155" s="234"/>
    </row>
    <row r="156" spans="1:31">
      <c r="A156" s="76"/>
      <c r="B156" s="76"/>
      <c r="C156" s="76"/>
      <c r="D156" s="76"/>
      <c r="E156" s="76"/>
      <c r="F156" s="234"/>
    </row>
    <row r="157" spans="1:31">
      <c r="A157" s="76"/>
      <c r="B157" s="76"/>
      <c r="C157" s="76"/>
      <c r="D157" s="76"/>
      <c r="E157" s="76"/>
      <c r="F157" s="234"/>
    </row>
    <row r="158" spans="1:31">
      <c r="A158" s="76"/>
      <c r="B158" s="76"/>
      <c r="C158" s="76"/>
      <c r="D158" s="76"/>
      <c r="E158" s="76"/>
      <c r="F158" s="234"/>
    </row>
    <row r="159" spans="1:31">
      <c r="A159" s="76"/>
      <c r="B159" s="76"/>
      <c r="C159" s="76"/>
      <c r="D159" s="76"/>
      <c r="E159" s="76"/>
      <c r="F159" s="234"/>
    </row>
    <row r="160" spans="1:31">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
        <v>341</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IF(Admin!G44="","",Admin!G44)</f>
        <v>p4</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33.75">
      <c r="A10" s="20">
        <f>Admin!V44</f>
        <v>1</v>
      </c>
      <c r="B10" s="120" t="str">
        <f>IF(COUNTBLANK(A10)=1,"",VLOOKUP(A10,Tasks!$B$69:$D$118,2, FALSE))</f>
        <v>you just came to know about some breaking news where can you find it</v>
      </c>
      <c r="C10" s="38" t="s">
        <v>69</v>
      </c>
      <c r="D10" s="176">
        <v>5.619140625</v>
      </c>
      <c r="E10" s="908" t="s">
        <v>343</v>
      </c>
      <c r="F10" s="237">
        <v>7</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45">
      <c r="A11" s="21">
        <f>Admin!W44</f>
        <v>2</v>
      </c>
      <c r="B11" s="120" t="str">
        <f>IF(COUNTBLANK(A11)=1,"",VLOOKUP(A11,Tasks!$B$69:$D$118,2, FALSE))</f>
        <v xml:space="preserve"> your  reading an article at night and the white background is effecting your eyes can you find dark theme (reading mode)</v>
      </c>
      <c r="C11" s="38" t="s">
        <v>176</v>
      </c>
      <c r="D11" s="176">
        <v>11.279296875</v>
      </c>
      <c r="E11" s="908" t="s">
        <v>342</v>
      </c>
      <c r="F11" s="237">
        <v>5</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33.75">
      <c r="A12" s="21">
        <f>Admin!X44</f>
        <v>3</v>
      </c>
      <c r="B12" s="120" t="str">
        <f>IF(COUNTBLANK(A12)=1,"",VLOOKUP(A12,Tasks!$B$69:$D$118,2, FALSE))</f>
        <v xml:space="preserve">if you want to get daily updates regarding news can you find the subcriber </v>
      </c>
      <c r="C12" s="38" t="s">
        <v>69</v>
      </c>
      <c r="D12" s="176">
        <v>6.701171875</v>
      </c>
      <c r="E12" s="908" t="s">
        <v>343</v>
      </c>
      <c r="F12" s="237">
        <v>7</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33.75">
      <c r="A13" s="21">
        <f>Admin!Y44</f>
        <v>4</v>
      </c>
      <c r="B13" s="120" t="str">
        <f>IF(COUNTBLANK(A13)=1,"",VLOOKUP(A13,Tasks!$B$69:$D$118,2, FALSE))</f>
        <v>your are a business person and you want to know about stock market news</v>
      </c>
      <c r="C13" s="38" t="s">
        <v>72</v>
      </c>
      <c r="D13" s="176">
        <v>10.88671875</v>
      </c>
      <c r="E13" s="908" t="s">
        <v>344</v>
      </c>
      <c r="F13" s="237">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33.75">
      <c r="A14" s="21">
        <f>Admin!Z44</f>
        <v>5</v>
      </c>
      <c r="B14" s="120" t="str">
        <f>IF(COUNTBLANK(A14)=1,"",VLOOKUP(A14,Tasks!$B$69:$D$118,2, FALSE))</f>
        <v>you missed yesterday's football match and you wanted know who won the match</v>
      </c>
      <c r="C14" s="38" t="s">
        <v>69</v>
      </c>
      <c r="D14" s="176">
        <v>6.662109375</v>
      </c>
      <c r="E14" s="908" t="s">
        <v>343</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2.5">
      <c r="A15" s="21">
        <f>Admin!AA44</f>
        <v>6</v>
      </c>
      <c r="B15" s="120" t="str">
        <f>IF(COUNTBLANK(A15)=1,"",VLOOKUP(A15,Tasks!$B$69:$D$118,2, FALSE))</f>
        <v>you wish to upload a news for that you need to login can you find it</v>
      </c>
      <c r="C15" s="38" t="s">
        <v>72</v>
      </c>
      <c r="D15" s="176">
        <v>7.486328125</v>
      </c>
      <c r="E15" s="908" t="s">
        <v>380</v>
      </c>
      <c r="F15" s="237">
        <v>7</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45">
      <c r="A16" s="21">
        <f>Admin!AB44</f>
        <v>7</v>
      </c>
      <c r="B16" s="120" t="str">
        <f>IF(COUNTBLANK(A16)=1,"",VLOOKUP(A16,Tasks!$B$69:$D$118,2, FALSE))</f>
        <v>some incident took place in your residential areas and you wanted to create awareness amoung people can you upload the news</v>
      </c>
      <c r="C16" s="38" t="s">
        <v>72</v>
      </c>
      <c r="D16" s="176">
        <v>9.8203125</v>
      </c>
      <c r="E16" s="908" t="s">
        <v>344</v>
      </c>
      <c r="F16" s="237">
        <v>4</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2.5" hidden="1">
      <c r="A17" s="21" t="str">
        <f>Admin!AC44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2.5" hidden="1">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2.5" hidden="1">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2.5" hidden="1">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2.5" hidden="1">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2.5" hidden="1">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2.5" hidden="1">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2.5" hidden="1">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2.5" hidden="1">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2.5" hidden="1">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2.5" hidden="1">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2.5" hidden="1">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2.5" hidden="1">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2.5" hidden="1">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5" hidden="1">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5" hidden="1">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5" hidden="1">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5" hidden="1">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5" hidden="1">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5" hidden="1">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5" hidden="1">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5" hidden="1">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5" hidden="1">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5" hidden="1">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5" hidden="1">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5" hidden="1">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5" hidden="1">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5" hidden="1">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5" hidden="1">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5" hidden="1">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5" hidden="1">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5" hidden="1">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5" hidden="1">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5" hidden="1">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5" hidden="1">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5" hidden="1">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5" hidden="1">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5" hidden="1">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5" hidden="1">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5" hidden="1">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5" hidden="1">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5" hidden="1">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5" hidden="1">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5</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customHeight="1">
      <c r="A65" s="189">
        <v>2</v>
      </c>
      <c r="B65" s="924" t="str">
        <f>Admin!BV45</f>
        <v>I found the product unnecessarily complex.</v>
      </c>
      <c r="C65" s="924"/>
      <c r="D65" s="23">
        <v>3</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customHeight="1">
      <c r="A66" s="189">
        <v>3</v>
      </c>
      <c r="B66" s="924" t="str">
        <f>Admin!BV46</f>
        <v>I thought the product was easy to use.</v>
      </c>
      <c r="C66" s="924"/>
      <c r="D66" s="23">
        <v>4</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1</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3</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4</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3</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customHeight="1">
      <c r="A71" s="189">
        <v>8</v>
      </c>
      <c r="B71" s="924" t="str">
        <f>Admin!BV51</f>
        <v>I found the product very cumbersome to use.</v>
      </c>
      <c r="C71" s="924"/>
      <c r="D71" s="23">
        <v>3</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customHeight="1">
      <c r="A72" s="189">
        <v>9</v>
      </c>
      <c r="B72" s="924" t="str">
        <f>Admin!BV52</f>
        <v>I felt very confident using this product.</v>
      </c>
      <c r="C72" s="924"/>
      <c r="D72" s="23">
        <v>2</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4</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IF(Admin!F45="","",Admin!F45)</f>
        <v>Rohan</v>
      </c>
      <c r="C4" s="359" t="s">
        <v>345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IF(Admin!G45="","",Admin!G45)</f>
        <v>p5</v>
      </c>
      <c r="C5" s="362" t="s">
        <v>109</v>
      </c>
      <c r="D5" s="358">
        <v>13.640625</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IF(Admin!E45="","",Admin!E45)</f>
        <v/>
      </c>
      <c r="C7" s="368" t="s">
        <v>346</v>
      </c>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13.640625</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33.75">
      <c r="A10" s="20">
        <f>Admin!V45</f>
        <v>1</v>
      </c>
      <c r="B10" s="120" t="str">
        <f>IF(COUNTBLANK(A10)=1,"",VLOOKUP(A10,Tasks!$B$69:$D$118,2, FALSE))</f>
        <v>you just came to know about some breaking news where can you find it</v>
      </c>
      <c r="C10" s="38" t="s">
        <v>69</v>
      </c>
      <c r="D10" s="176">
        <v>6.572265625</v>
      </c>
      <c r="E10" s="908" t="s">
        <v>343</v>
      </c>
      <c r="F10" s="237">
        <v>7</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45">
      <c r="A11" s="21">
        <f>Admin!W45</f>
        <v>2</v>
      </c>
      <c r="B11" s="120" t="str">
        <f>IF(COUNTBLANK(A11)=1,"",VLOOKUP(A11,Tasks!$B$69:$D$118,2, FALSE))</f>
        <v xml:space="preserve"> your  reading an article at night and the white background is effecting your eyes can you find dark theme (reading mode)</v>
      </c>
      <c r="C11" s="38" t="s">
        <v>69</v>
      </c>
      <c r="D11" s="176">
        <v>7.572265625</v>
      </c>
      <c r="E11" s="908" t="s">
        <v>343</v>
      </c>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33.75">
      <c r="A12" s="21">
        <f>Admin!X45</f>
        <v>3</v>
      </c>
      <c r="B12" s="120" t="str">
        <f>IF(COUNTBLANK(A12)=1,"",VLOOKUP(A12,Tasks!$B$69:$D$118,2, FALSE))</f>
        <v xml:space="preserve">if you want to get daily updates regarding news can you find the subcriber </v>
      </c>
      <c r="C12" s="38" t="s">
        <v>69</v>
      </c>
      <c r="D12" s="176">
        <v>5.748046875</v>
      </c>
      <c r="E12" s="908" t="s">
        <v>343</v>
      </c>
      <c r="F12" s="237">
        <v>6</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33.75">
      <c r="A13" s="21">
        <f>Admin!Y45</f>
        <v>4</v>
      </c>
      <c r="B13" s="120" t="str">
        <f>IF(COUNTBLANK(A13)=1,"",VLOOKUP(A13,Tasks!$B$69:$D$118,2, FALSE))</f>
        <v>your are a business person and you want to know about stock market news</v>
      </c>
      <c r="C13" s="38" t="s">
        <v>72</v>
      </c>
      <c r="D13" s="176">
        <v>7.84375</v>
      </c>
      <c r="E13" s="908" t="s">
        <v>344</v>
      </c>
      <c r="F13" s="237">
        <v>4</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33.75">
      <c r="A14" s="21">
        <f>Admin!Z45</f>
        <v>5</v>
      </c>
      <c r="B14" s="120" t="str">
        <f>IF(COUNTBLANK(A14)=1,"",VLOOKUP(A14,Tasks!$B$69:$D$118,2, FALSE))</f>
        <v>you missed yesterday's football match and you wanted know who won the match</v>
      </c>
      <c r="C14" s="38" t="s">
        <v>69</v>
      </c>
      <c r="D14" s="176">
        <v>6.71875</v>
      </c>
      <c r="E14" s="908" t="s">
        <v>343</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2.5">
      <c r="A15" s="21">
        <f>Admin!AA45</f>
        <v>6</v>
      </c>
      <c r="B15" s="120" t="str">
        <f>IF(COUNTBLANK(A15)=1,"",VLOOKUP(A15,Tasks!$B$69:$D$118,2, FALSE))</f>
        <v>you wish to upload a news for that you need to login can you find it</v>
      </c>
      <c r="C15" s="38" t="s">
        <v>72</v>
      </c>
      <c r="D15" s="176">
        <v>6.84375</v>
      </c>
      <c r="E15" s="908" t="s">
        <v>344</v>
      </c>
      <c r="F15" s="237">
        <v>5</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45">
      <c r="A16" s="21">
        <f>Admin!AB45</f>
        <v>7</v>
      </c>
      <c r="B16" s="120" t="str">
        <f>IF(COUNTBLANK(A16)=1,"",VLOOKUP(A16,Tasks!$B$69:$D$118,2, FALSE))</f>
        <v>some incident took place in your residential areas and you wanted to create awareness amoung people can you upload the news</v>
      </c>
      <c r="C16" s="38" t="s">
        <v>176</v>
      </c>
      <c r="D16" s="176">
        <v>13.640625</v>
      </c>
      <c r="E16" s="908" t="s">
        <v>342</v>
      </c>
      <c r="F16" s="237">
        <v>2</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2.5" hidden="1">
      <c r="A17" s="21" t="str">
        <f>Admin!AC45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2.5" hidden="1">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2.5" hidden="1">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2.5" hidden="1">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2.5" hidden="1">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2.5" hidden="1">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2.5" hidden="1">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2.5" hidden="1">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2.5" hidden="1">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2.5" hidden="1">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2.5" hidden="1">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2.5" hidden="1">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2.5" hidden="1">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2.5" hidden="1">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5" hidden="1">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5" hidden="1">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5" hidden="1">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5" hidden="1">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5" hidden="1">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5" hidden="1">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5" hidden="1">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5" hidden="1">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5" hidden="1">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5" hidden="1">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5" hidden="1">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5" hidden="1">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5" hidden="1">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5" hidden="1">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5" hidden="1">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5" hidden="1">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5" hidden="1">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5" hidden="1">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5" hidden="1">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5" hidden="1">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5" hidden="1">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5" hidden="1">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5" hidden="1">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5" hidden="1">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5" hidden="1">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5" hidden="1">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5" hidden="1">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5" hidden="1">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5" hidden="1">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AA768-95AF-4D0F-A51E-59E909D0E329}">
  <dimension ref="A1:I11"/>
  <sheetViews>
    <sheetView workbookViewId="0">
      <selection activeCell="C8" sqref="C8"/>
    </sheetView>
  </sheetViews>
  <sheetFormatPr defaultRowHeight="12.75"/>
  <cols>
    <col min="1" max="1" width="6.875" customWidth="1"/>
    <col min="2" max="2" width="12" customWidth="1"/>
  </cols>
  <sheetData>
    <row r="1" spans="1:9">
      <c r="C1" s="898" t="s">
        <v>354</v>
      </c>
      <c r="D1" s="898" t="s">
        <v>355</v>
      </c>
      <c r="E1" s="898" t="s">
        <v>356</v>
      </c>
      <c r="F1" s="898" t="s">
        <v>357</v>
      </c>
      <c r="G1" s="898" t="s">
        <v>358</v>
      </c>
      <c r="H1" s="898" t="s">
        <v>359</v>
      </c>
      <c r="I1" s="898" t="s">
        <v>360</v>
      </c>
    </row>
    <row r="2" spans="1:9">
      <c r="A2" s="899"/>
      <c r="B2" s="899" t="s">
        <v>351</v>
      </c>
      <c r="C2">
        <v>7</v>
      </c>
      <c r="D2">
        <v>10</v>
      </c>
      <c r="E2">
        <v>5</v>
      </c>
      <c r="F2">
        <v>8</v>
      </c>
      <c r="G2">
        <v>8</v>
      </c>
      <c r="H2">
        <v>7</v>
      </c>
      <c r="I2">
        <v>19</v>
      </c>
    </row>
    <row r="3" spans="1:9">
      <c r="A3" s="899"/>
      <c r="B3" s="899" t="s">
        <v>350</v>
      </c>
      <c r="C3">
        <v>5</v>
      </c>
      <c r="D3">
        <v>9</v>
      </c>
      <c r="E3">
        <v>7</v>
      </c>
      <c r="F3">
        <v>10</v>
      </c>
      <c r="G3">
        <v>8</v>
      </c>
      <c r="H3">
        <v>6</v>
      </c>
    </row>
    <row r="4" spans="1:9">
      <c r="A4" s="899" t="s">
        <v>362</v>
      </c>
      <c r="B4" s="899" t="s">
        <v>349</v>
      </c>
      <c r="C4">
        <v>6</v>
      </c>
      <c r="D4">
        <v>8</v>
      </c>
      <c r="E4">
        <v>8</v>
      </c>
      <c r="F4">
        <v>9</v>
      </c>
      <c r="G4">
        <v>7</v>
      </c>
      <c r="H4">
        <v>7</v>
      </c>
    </row>
    <row r="5" spans="1:9">
      <c r="A5" s="899"/>
      <c r="B5" s="899" t="s">
        <v>352</v>
      </c>
      <c r="C5">
        <v>6</v>
      </c>
      <c r="D5">
        <v>11</v>
      </c>
      <c r="E5">
        <v>7</v>
      </c>
      <c r="F5">
        <v>11</v>
      </c>
      <c r="G5">
        <v>7</v>
      </c>
      <c r="H5">
        <v>7</v>
      </c>
      <c r="I5">
        <v>10</v>
      </c>
    </row>
    <row r="6" spans="1:9">
      <c r="A6" s="899"/>
      <c r="B6" s="899" t="s">
        <v>353</v>
      </c>
      <c r="C6">
        <v>7</v>
      </c>
      <c r="D6">
        <v>8</v>
      </c>
      <c r="E6">
        <v>6</v>
      </c>
      <c r="F6">
        <v>8</v>
      </c>
      <c r="G6">
        <v>7</v>
      </c>
      <c r="H6">
        <v>7</v>
      </c>
      <c r="I6">
        <v>14</v>
      </c>
    </row>
    <row r="8" spans="1:9">
      <c r="B8" s="899" t="s">
        <v>363</v>
      </c>
      <c r="C8">
        <f>AVERAGE(C2:C6)</f>
        <v>6.2</v>
      </c>
      <c r="D8">
        <f t="shared" ref="D8:I8" si="0">AVERAGE(D2:D6)</f>
        <v>9.1999999999999993</v>
      </c>
      <c r="E8">
        <f t="shared" si="0"/>
        <v>6.6</v>
      </c>
      <c r="F8">
        <f t="shared" si="0"/>
        <v>9.1999999999999993</v>
      </c>
      <c r="G8">
        <f t="shared" si="0"/>
        <v>7.4</v>
      </c>
      <c r="H8">
        <f t="shared" si="0"/>
        <v>6.8</v>
      </c>
      <c r="I8">
        <f t="shared" si="0"/>
        <v>14.333333333333334</v>
      </c>
    </row>
    <row r="9" spans="1:9">
      <c r="B9" s="899" t="s">
        <v>364</v>
      </c>
      <c r="C9">
        <v>0.74833147735479</v>
      </c>
      <c r="D9">
        <v>1.1661903789690999</v>
      </c>
      <c r="E9">
        <v>1.0198039027186001</v>
      </c>
      <c r="F9">
        <v>1.1661903789690999</v>
      </c>
      <c r="G9">
        <v>0.48989794855663998</v>
      </c>
      <c r="H9">
        <v>0.4</v>
      </c>
      <c r="I9">
        <v>3.6817870057290998</v>
      </c>
    </row>
    <row r="10" spans="1:9">
      <c r="B10" s="900" t="s">
        <v>365</v>
      </c>
      <c r="C10">
        <v>7.6</v>
      </c>
      <c r="D10">
        <v>11.4</v>
      </c>
      <c r="E10">
        <v>8.5</v>
      </c>
      <c r="F10">
        <v>11.47</v>
      </c>
      <c r="G10">
        <v>8.34</v>
      </c>
      <c r="H10">
        <v>7.58</v>
      </c>
      <c r="I10">
        <v>21.5</v>
      </c>
    </row>
    <row r="11" spans="1:9">
      <c r="B11" s="900" t="s">
        <v>366</v>
      </c>
      <c r="C11">
        <v>4.7</v>
      </c>
      <c r="D11">
        <v>6.9</v>
      </c>
      <c r="E11">
        <v>4.5999999999999996</v>
      </c>
      <c r="F11">
        <v>6.92</v>
      </c>
      <c r="G11">
        <v>6.45</v>
      </c>
      <c r="H11">
        <v>6</v>
      </c>
      <c r="I11">
        <v>7.08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33.75">
      <c r="A10" s="20">
        <f>Admin!V46</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45">
      <c r="A11" s="21">
        <f>Admin!W46</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33.75">
      <c r="A12" s="21">
        <f>Admin!X46</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33.75">
      <c r="A13" s="21">
        <f>Admin!Y46</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33.75">
      <c r="A14" s="21">
        <f>Admin!Z46</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2.5">
      <c r="A15" s="21">
        <f>Admin!AA46</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45">
      <c r="A16" s="21">
        <f>Admin!AB46</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2.5">
      <c r="A17" s="21" t="str">
        <f>Admin!AC46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2.5">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2.5">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2.5">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2.5">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2.5">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2.5">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2.5">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2.5">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2.5">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2.5">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2.5">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2.5">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2.5">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5">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5">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5">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5">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5">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5">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5">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5">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5">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5">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5">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5">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5">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5">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5">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5">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5">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5">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5">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5">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5">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5">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5">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5">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5">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5">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5">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5">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5">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33.75">
      <c r="A10" s="20">
        <f>Admin!V47</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45">
      <c r="A11" s="21">
        <f>Admin!W47</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33.75">
      <c r="A12" s="21">
        <f>Admin!X47</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33.75">
      <c r="A13" s="21">
        <f>Admin!Y47</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33.75">
      <c r="A14" s="21">
        <f>Admin!Z47</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2.5">
      <c r="A15" s="21">
        <f>Admin!AA47</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45">
      <c r="A16" s="21">
        <f>Admin!AB47</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5">
      <c r="A17" s="21" t="str">
        <f>Admin!AC47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5">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5">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5">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5">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5">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5">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5">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5">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5">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5">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5">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5">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5">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5">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5">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5">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5">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5">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5">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5">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5">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5">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5">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5">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5">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5">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5">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5">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5">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5">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5">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5">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5">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5">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5">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5">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5">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5">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5">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5">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5">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5">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33.75">
      <c r="A10" s="20">
        <f>Admin!V48</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45">
      <c r="A11" s="21">
        <f>Admin!W48</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33.75">
      <c r="A12" s="21">
        <f>Admin!X48</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33.75">
      <c r="A13" s="21">
        <f>Admin!Y48</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33.75">
      <c r="A14" s="21">
        <f>Admin!Z48</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2.5">
      <c r="A15" s="21">
        <f>Admin!AA48</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45">
      <c r="A16" s="21">
        <f>Admin!AB48</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5">
      <c r="A17" s="21" t="str">
        <f>Admin!AC48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5">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5">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5">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5">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5">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5">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5">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5">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5">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5">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5">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5">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5">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5">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5">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5">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5">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5">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5">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5">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5">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5">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5">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5">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5">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5">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5">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5">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5">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5">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5">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5">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5">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5">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5">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5">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5">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5">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5">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5">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5">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5">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33.75">
      <c r="A10" s="20">
        <f>Admin!V49</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45">
      <c r="A11" s="21">
        <f>Admin!W49</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33.75">
      <c r="A12" s="21">
        <f>Admin!X49</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33.75">
      <c r="A13" s="21">
        <f>Admin!Y49</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33.75">
      <c r="A14" s="21">
        <f>Admin!Z49</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2.5">
      <c r="A15" s="21">
        <f>Admin!AA49</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45">
      <c r="A16" s="21">
        <f>Admin!AB49</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2.5">
      <c r="A17" s="21" t="str">
        <f>Admin!AC49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2.5">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2.5">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2.5">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2.5">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2.5">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2.5">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2.5">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2.5">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2.5">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2.5">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2.5">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2.5">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2.5">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5">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5">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5">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5">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5">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5">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5">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5">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5">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5">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5">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5">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5">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5">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5">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5">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5">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5">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5">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5">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5">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5">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5">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5">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5">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5">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5">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5">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5">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33.75">
      <c r="A10" s="20">
        <f>Admin!V50</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45">
      <c r="A11" s="21">
        <f>Admin!W50</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33.75">
      <c r="A12" s="21">
        <f>Admin!X50</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33.75">
      <c r="A13" s="21">
        <f>Admin!Y50</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33.75">
      <c r="A14" s="21">
        <f>Admin!Z50</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2.5">
      <c r="A15" s="21">
        <f>Admin!AA50</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45">
      <c r="A16" s="21">
        <f>Admin!AB50</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5">
      <c r="A17" s="21" t="str">
        <f>Admin!AC50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5">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5">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5">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5">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5">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5">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5">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5">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5">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5">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5">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5">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5">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5">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5">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5">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5">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5">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5">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5">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5">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5">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5">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5">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5">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5">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5">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5">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5">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5">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5">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5">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5">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5">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5">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5">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5">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5">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5">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5">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5">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5">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row r="381" spans="1:5">
      <c r="A381" s="76"/>
      <c r="B381" s="76"/>
      <c r="C381" s="76"/>
      <c r="D381" s="76"/>
      <c r="E381" s="76"/>
    </row>
    <row r="382" spans="1:5">
      <c r="A382" s="76"/>
      <c r="B382" s="76"/>
      <c r="C382" s="76"/>
      <c r="D382" s="76"/>
      <c r="E382" s="76"/>
    </row>
    <row r="383" spans="1:5">
      <c r="A383" s="76"/>
      <c r="B383" s="76"/>
      <c r="C383" s="76"/>
      <c r="D383" s="76"/>
      <c r="E383" s="76"/>
    </row>
    <row r="384" spans="1:5">
      <c r="A384" s="76"/>
      <c r="B384" s="76"/>
      <c r="C384" s="76"/>
      <c r="D384" s="76"/>
      <c r="E384" s="76"/>
    </row>
    <row r="385" spans="1:5">
      <c r="A385" s="76"/>
      <c r="B385" s="76"/>
      <c r="C385" s="76"/>
      <c r="D385" s="76"/>
      <c r="E385" s="76"/>
    </row>
    <row r="386" spans="1:5">
      <c r="A386" s="76"/>
      <c r="B386" s="76"/>
      <c r="C386" s="76"/>
      <c r="D386" s="76"/>
      <c r="E386" s="76"/>
    </row>
    <row r="387" spans="1:5">
      <c r="A387" s="76"/>
      <c r="B387" s="76"/>
      <c r="C387" s="76"/>
      <c r="D387" s="76"/>
      <c r="E387" s="76"/>
    </row>
    <row r="388" spans="1:5">
      <c r="A388" s="76"/>
      <c r="B388" s="76"/>
      <c r="C388" s="76"/>
      <c r="D388" s="76"/>
      <c r="E388" s="76"/>
    </row>
    <row r="389" spans="1:5">
      <c r="A389" s="76"/>
      <c r="B389" s="76"/>
      <c r="C389" s="76"/>
      <c r="D389" s="76"/>
      <c r="E389" s="76"/>
    </row>
    <row r="390" spans="1:5">
      <c r="A390" s="76"/>
      <c r="B390" s="76"/>
      <c r="C390" s="76"/>
      <c r="D390" s="76"/>
      <c r="E390" s="76"/>
    </row>
    <row r="391" spans="1:5">
      <c r="A391" s="76"/>
      <c r="B391" s="76"/>
      <c r="C391" s="76"/>
      <c r="D391" s="76"/>
      <c r="E391" s="76"/>
    </row>
    <row r="392" spans="1:5">
      <c r="A392" s="76"/>
      <c r="B392" s="76"/>
      <c r="C392" s="76"/>
      <c r="D392" s="76"/>
      <c r="E392" s="76"/>
    </row>
    <row r="393" spans="1:5">
      <c r="A393" s="76"/>
      <c r="B393" s="76"/>
      <c r="C393" s="76"/>
      <c r="D393" s="76"/>
      <c r="E393" s="76"/>
    </row>
    <row r="394" spans="1:5">
      <c r="A394" s="76"/>
      <c r="B394" s="76"/>
      <c r="C394" s="76"/>
      <c r="D394" s="76"/>
      <c r="E394" s="76"/>
    </row>
    <row r="395" spans="1:5">
      <c r="A395" s="76"/>
      <c r="B395" s="76"/>
      <c r="C395" s="76"/>
      <c r="D395" s="76"/>
      <c r="E395" s="76"/>
    </row>
    <row r="396" spans="1:5">
      <c r="A396" s="76"/>
      <c r="B396" s="76"/>
      <c r="C396" s="76"/>
      <c r="D396" s="76"/>
      <c r="E396" s="76"/>
    </row>
    <row r="397" spans="1:5">
      <c r="A397" s="76"/>
      <c r="B397" s="76"/>
      <c r="C397" s="76"/>
      <c r="D397" s="76"/>
      <c r="E397" s="76"/>
    </row>
    <row r="398" spans="1:5">
      <c r="A398" s="76"/>
      <c r="B398" s="76"/>
      <c r="C398" s="76"/>
      <c r="D398" s="76"/>
      <c r="E398" s="76"/>
    </row>
    <row r="399" spans="1:5">
      <c r="A399" s="76"/>
      <c r="B399" s="76"/>
      <c r="C399" s="76"/>
      <c r="D399" s="76"/>
      <c r="E399" s="76"/>
    </row>
    <row r="400" spans="1:5">
      <c r="A400" s="76"/>
      <c r="B400" s="76"/>
      <c r="C400" s="76"/>
      <c r="D400" s="76"/>
      <c r="E400" s="76"/>
    </row>
    <row r="401" spans="1:5">
      <c r="A401" s="76"/>
      <c r="B401" s="76"/>
      <c r="C401" s="76"/>
      <c r="D401" s="76"/>
      <c r="E401" s="76"/>
    </row>
    <row r="402" spans="1:5">
      <c r="A402" s="76"/>
      <c r="B402" s="76"/>
      <c r="C402" s="76"/>
      <c r="D402" s="76"/>
      <c r="E402" s="76"/>
    </row>
    <row r="403" spans="1:5">
      <c r="A403" s="76"/>
      <c r="B403" s="76"/>
      <c r="C403" s="76"/>
      <c r="D403" s="76"/>
      <c r="E403" s="76"/>
    </row>
    <row r="404" spans="1:5">
      <c r="A404" s="76"/>
      <c r="B404" s="76"/>
      <c r="C404" s="76"/>
      <c r="D404" s="76"/>
      <c r="E404" s="76"/>
    </row>
    <row r="405" spans="1:5">
      <c r="A405" s="76"/>
      <c r="B405" s="76"/>
      <c r="C405" s="76"/>
      <c r="D405" s="76"/>
      <c r="E405" s="76"/>
    </row>
    <row r="406" spans="1:5">
      <c r="A406" s="76"/>
      <c r="B406" s="76"/>
      <c r="C406" s="76"/>
      <c r="D406" s="76"/>
      <c r="E406" s="76"/>
    </row>
    <row r="407" spans="1:5">
      <c r="A407" s="76"/>
      <c r="B407" s="76"/>
      <c r="C407" s="76"/>
      <c r="D407" s="76"/>
      <c r="E407" s="76"/>
    </row>
    <row r="408" spans="1:5">
      <c r="A408" s="76"/>
      <c r="B408" s="76"/>
      <c r="C408" s="76"/>
      <c r="D408" s="76"/>
      <c r="E408" s="76"/>
    </row>
    <row r="409" spans="1:5">
      <c r="A409" s="76"/>
      <c r="B409" s="76"/>
      <c r="C409" s="76"/>
      <c r="D409" s="76"/>
      <c r="E409" s="76"/>
    </row>
    <row r="410" spans="1:5">
      <c r="A410" s="76"/>
      <c r="B410" s="76"/>
      <c r="C410" s="76"/>
      <c r="D410" s="76"/>
      <c r="E410" s="76"/>
    </row>
    <row r="411" spans="1:5">
      <c r="A411" s="76"/>
      <c r="B411" s="76"/>
      <c r="C411" s="76"/>
      <c r="D411" s="76"/>
      <c r="E411" s="76"/>
    </row>
    <row r="412" spans="1:5">
      <c r="A412" s="76"/>
      <c r="B412" s="76"/>
      <c r="C412" s="76"/>
      <c r="D412" s="76"/>
      <c r="E412" s="76"/>
    </row>
    <row r="413" spans="1:5">
      <c r="A413" s="76"/>
      <c r="B413" s="76"/>
      <c r="C413" s="76"/>
      <c r="D413" s="76"/>
      <c r="E413" s="76"/>
    </row>
    <row r="414" spans="1:5">
      <c r="A414" s="76"/>
      <c r="B414" s="76"/>
      <c r="C414" s="76"/>
      <c r="D414" s="76"/>
      <c r="E414" s="76"/>
    </row>
    <row r="415" spans="1:5">
      <c r="A415" s="76"/>
      <c r="B415" s="76"/>
      <c r="C415" s="76"/>
      <c r="D415" s="76"/>
      <c r="E415" s="76"/>
    </row>
    <row r="416" spans="1:5">
      <c r="A416" s="76"/>
      <c r="B416" s="76"/>
      <c r="C416" s="76"/>
      <c r="D416" s="76"/>
      <c r="E416" s="76"/>
    </row>
    <row r="417" spans="1:5">
      <c r="A417" s="76"/>
      <c r="B417" s="76"/>
      <c r="C417" s="76"/>
      <c r="D417" s="76"/>
      <c r="E417" s="76"/>
    </row>
    <row r="418" spans="1:5">
      <c r="A418" s="76"/>
      <c r="B418" s="76"/>
      <c r="C418" s="76"/>
      <c r="D418" s="76"/>
      <c r="E418" s="76"/>
    </row>
    <row r="419" spans="1:5">
      <c r="A419" s="76"/>
      <c r="B419" s="76"/>
      <c r="C419" s="76"/>
      <c r="D419" s="76"/>
      <c r="E419" s="76"/>
    </row>
    <row r="420" spans="1:5">
      <c r="A420" s="76"/>
      <c r="B420" s="76"/>
      <c r="C420" s="76"/>
      <c r="D420" s="76"/>
      <c r="E420" s="76"/>
    </row>
    <row r="421" spans="1:5">
      <c r="A421" s="76"/>
      <c r="B421" s="76"/>
      <c r="C421" s="76"/>
      <c r="D421" s="76"/>
      <c r="E421" s="76"/>
    </row>
    <row r="422" spans="1:5">
      <c r="A422" s="76"/>
      <c r="B422" s="76"/>
      <c r="C422" s="76"/>
      <c r="D422" s="76"/>
      <c r="E422" s="76"/>
    </row>
    <row r="423" spans="1:5">
      <c r="A423" s="76"/>
      <c r="B423" s="76"/>
      <c r="C423" s="76"/>
      <c r="D423" s="76"/>
      <c r="E423" s="76"/>
    </row>
    <row r="424" spans="1:5">
      <c r="A424" s="76"/>
      <c r="B424" s="76"/>
      <c r="C424" s="76"/>
      <c r="D424" s="76"/>
      <c r="E424" s="76"/>
    </row>
    <row r="425" spans="1:5">
      <c r="A425" s="76"/>
      <c r="B425" s="76"/>
      <c r="C425" s="76"/>
      <c r="D425" s="76"/>
      <c r="E425" s="76"/>
    </row>
    <row r="426" spans="1:5">
      <c r="A426" s="76"/>
      <c r="B426" s="76"/>
      <c r="C426" s="76"/>
      <c r="D426" s="76"/>
      <c r="E426" s="76"/>
    </row>
    <row r="427" spans="1:5">
      <c r="A427" s="76"/>
      <c r="B427" s="76"/>
      <c r="C427" s="76"/>
      <c r="D427" s="76"/>
      <c r="E427" s="76"/>
    </row>
    <row r="428" spans="1:5">
      <c r="A428" s="76"/>
      <c r="B428" s="76"/>
      <c r="C428" s="76"/>
      <c r="D428" s="76"/>
      <c r="E428" s="76"/>
    </row>
    <row r="429" spans="1:5">
      <c r="A429" s="76"/>
      <c r="B429" s="76"/>
      <c r="C429" s="76"/>
      <c r="D429" s="76"/>
      <c r="E429" s="76"/>
    </row>
    <row r="430" spans="1:5">
      <c r="A430" s="76"/>
      <c r="B430" s="76"/>
      <c r="C430" s="76"/>
      <c r="D430" s="76"/>
      <c r="E430" s="76"/>
    </row>
    <row r="431" spans="1:5">
      <c r="A431" s="76"/>
      <c r="B431" s="76"/>
      <c r="C431" s="76"/>
      <c r="D431" s="76"/>
      <c r="E431" s="76"/>
    </row>
    <row r="432" spans="1:5">
      <c r="A432" s="76"/>
      <c r="B432" s="76"/>
      <c r="C432" s="76"/>
      <c r="D432" s="76"/>
      <c r="E432" s="76"/>
    </row>
    <row r="433" spans="1:5">
      <c r="A433" s="76"/>
      <c r="B433" s="76"/>
      <c r="C433" s="76"/>
      <c r="D433" s="76"/>
      <c r="E433" s="76"/>
    </row>
    <row r="434" spans="1:5">
      <c r="A434" s="76"/>
      <c r="B434" s="76"/>
      <c r="C434" s="76"/>
      <c r="D434" s="76"/>
      <c r="E434" s="76"/>
    </row>
    <row r="435" spans="1:5">
      <c r="A435" s="76"/>
      <c r="B435" s="76"/>
      <c r="C435" s="76"/>
      <c r="D435" s="76"/>
      <c r="E435" s="76"/>
    </row>
    <row r="436" spans="1:5">
      <c r="A436" s="76"/>
      <c r="B436" s="76"/>
      <c r="C436" s="76"/>
      <c r="D436" s="76"/>
      <c r="E436" s="76"/>
    </row>
    <row r="437" spans="1:5">
      <c r="A437" s="76"/>
      <c r="B437" s="76"/>
      <c r="C437" s="76"/>
      <c r="D437" s="76"/>
      <c r="E437" s="76"/>
    </row>
    <row r="438" spans="1:5">
      <c r="A438" s="76"/>
      <c r="B438" s="76"/>
      <c r="C438" s="76"/>
      <c r="D438" s="76"/>
      <c r="E438" s="76"/>
    </row>
    <row r="439" spans="1:5">
      <c r="A439" s="76"/>
      <c r="B439" s="76"/>
      <c r="C439" s="76"/>
      <c r="D439" s="76"/>
      <c r="E439" s="76"/>
    </row>
    <row r="440" spans="1:5">
      <c r="A440" s="76"/>
      <c r="B440" s="76"/>
      <c r="C440" s="76"/>
      <c r="D440" s="76"/>
      <c r="E440" s="76"/>
    </row>
    <row r="441" spans="1:5">
      <c r="A441" s="76"/>
      <c r="B441" s="76"/>
      <c r="C441" s="76"/>
      <c r="D441" s="76"/>
      <c r="E441" s="76"/>
    </row>
    <row r="442" spans="1:5">
      <c r="A442" s="76"/>
      <c r="B442" s="76"/>
      <c r="C442" s="76"/>
      <c r="D442" s="76"/>
      <c r="E442" s="76"/>
    </row>
    <row r="443" spans="1:5">
      <c r="A443" s="76"/>
      <c r="B443" s="76"/>
      <c r="C443" s="76"/>
      <c r="D443" s="76"/>
      <c r="E443" s="76"/>
    </row>
    <row r="444" spans="1:5">
      <c r="A444" s="76"/>
      <c r="B444" s="76"/>
      <c r="C444" s="76"/>
      <c r="D444" s="76"/>
      <c r="E444" s="76"/>
    </row>
    <row r="445" spans="1:5">
      <c r="A445" s="76"/>
      <c r="B445" s="76"/>
      <c r="C445" s="76"/>
      <c r="D445" s="76"/>
      <c r="E445" s="76"/>
    </row>
    <row r="446" spans="1:5">
      <c r="A446" s="76"/>
      <c r="B446" s="76"/>
      <c r="C446" s="76"/>
      <c r="D446" s="76"/>
      <c r="E446" s="76"/>
    </row>
    <row r="447" spans="1:5">
      <c r="A447" s="76"/>
      <c r="B447" s="76"/>
      <c r="C447" s="76"/>
      <c r="D447" s="76"/>
      <c r="E447" s="76"/>
    </row>
    <row r="448" spans="1:5">
      <c r="A448" s="76"/>
      <c r="B448" s="76"/>
      <c r="C448" s="76"/>
      <c r="D448" s="76"/>
      <c r="E448" s="76"/>
    </row>
    <row r="449" spans="1:5">
      <c r="A449" s="76"/>
      <c r="B449" s="76"/>
      <c r="C449" s="76"/>
      <c r="D449" s="76"/>
      <c r="E449" s="76"/>
    </row>
    <row r="450" spans="1:5">
      <c r="A450" s="76"/>
      <c r="B450" s="76"/>
      <c r="C450" s="76"/>
      <c r="D450" s="76"/>
      <c r="E450" s="76"/>
    </row>
    <row r="451" spans="1:5">
      <c r="A451" s="76"/>
      <c r="B451" s="76"/>
      <c r="C451" s="76"/>
      <c r="D451" s="76"/>
      <c r="E451" s="76"/>
    </row>
    <row r="452" spans="1:5">
      <c r="A452" s="76"/>
      <c r="B452" s="76"/>
      <c r="C452" s="76"/>
      <c r="D452" s="76"/>
      <c r="E452" s="76"/>
    </row>
    <row r="453" spans="1:5">
      <c r="A453" s="76"/>
      <c r="B453" s="76"/>
      <c r="C453" s="76"/>
      <c r="D453" s="76"/>
      <c r="E453" s="76"/>
    </row>
    <row r="454" spans="1:5">
      <c r="A454" s="76"/>
      <c r="B454" s="76"/>
      <c r="C454" s="76"/>
      <c r="D454" s="76"/>
      <c r="E454" s="76"/>
    </row>
    <row r="455" spans="1:5">
      <c r="A455" s="76"/>
      <c r="B455" s="76"/>
      <c r="C455" s="76"/>
      <c r="D455" s="76"/>
      <c r="E455" s="76"/>
    </row>
    <row r="456" spans="1:5">
      <c r="A456" s="76"/>
      <c r="B456" s="76"/>
      <c r="C456" s="76"/>
      <c r="D456" s="76"/>
      <c r="E456" s="76"/>
    </row>
    <row r="457" spans="1:5">
      <c r="A457" s="76"/>
      <c r="B457" s="76"/>
      <c r="C457" s="76"/>
      <c r="D457" s="76"/>
      <c r="E457" s="76"/>
    </row>
    <row r="458" spans="1:5">
      <c r="A458" s="76"/>
      <c r="B458" s="76"/>
      <c r="C458" s="76"/>
      <c r="D458" s="76"/>
      <c r="E458" s="76"/>
    </row>
    <row r="459" spans="1:5">
      <c r="A459" s="76"/>
      <c r="B459" s="76"/>
      <c r="C459" s="76"/>
      <c r="D459" s="76"/>
      <c r="E459" s="76"/>
    </row>
    <row r="460" spans="1:5">
      <c r="A460" s="76"/>
      <c r="B460" s="76"/>
      <c r="C460" s="76"/>
      <c r="D460" s="76"/>
      <c r="E460" s="76"/>
    </row>
    <row r="461" spans="1:5">
      <c r="A461" s="76"/>
      <c r="B461" s="76"/>
      <c r="C461" s="76"/>
      <c r="D461" s="76"/>
      <c r="E461" s="76"/>
    </row>
    <row r="462" spans="1:5">
      <c r="A462" s="76"/>
      <c r="B462" s="76"/>
      <c r="C462" s="76"/>
      <c r="D462" s="76"/>
      <c r="E462" s="76"/>
    </row>
    <row r="463" spans="1:5">
      <c r="A463" s="76"/>
      <c r="B463" s="76"/>
      <c r="C463" s="76"/>
      <c r="D463" s="76"/>
      <c r="E463" s="76"/>
    </row>
    <row r="464" spans="1:5">
      <c r="A464" s="76"/>
      <c r="B464" s="76"/>
      <c r="C464" s="76"/>
      <c r="D464" s="76"/>
      <c r="E464" s="76"/>
    </row>
    <row r="465" spans="1:5">
      <c r="A465" s="76"/>
      <c r="B465" s="76"/>
      <c r="C465" s="76"/>
      <c r="D465" s="76"/>
      <c r="E465" s="76"/>
    </row>
    <row r="466" spans="1:5">
      <c r="A466" s="76"/>
      <c r="B466" s="76"/>
      <c r="C466" s="76"/>
      <c r="D466" s="76"/>
      <c r="E466" s="76"/>
    </row>
    <row r="467" spans="1:5">
      <c r="A467" s="76"/>
      <c r="B467" s="76"/>
      <c r="C467" s="76"/>
      <c r="D467" s="76"/>
      <c r="E467" s="76"/>
    </row>
    <row r="468" spans="1:5">
      <c r="A468" s="76"/>
      <c r="B468" s="76"/>
      <c r="C468" s="76"/>
      <c r="D468" s="76"/>
      <c r="E468" s="76"/>
    </row>
    <row r="469" spans="1:5">
      <c r="A469" s="76"/>
      <c r="B469" s="76"/>
      <c r="C469" s="76"/>
      <c r="D469" s="76"/>
      <c r="E469" s="76"/>
    </row>
    <row r="470" spans="1:5">
      <c r="A470" s="76"/>
      <c r="B470" s="76"/>
      <c r="C470" s="76"/>
      <c r="D470" s="76"/>
      <c r="E470" s="76"/>
    </row>
    <row r="471" spans="1:5">
      <c r="A471" s="76"/>
      <c r="B471" s="76"/>
      <c r="C471" s="76"/>
      <c r="D471" s="76"/>
      <c r="E471" s="76"/>
    </row>
    <row r="472" spans="1:5">
      <c r="A472" s="76"/>
      <c r="B472" s="76"/>
      <c r="C472" s="76"/>
      <c r="D472" s="76"/>
      <c r="E472" s="76"/>
    </row>
    <row r="473" spans="1:5">
      <c r="A473" s="76"/>
      <c r="B473" s="76"/>
      <c r="C473" s="76"/>
      <c r="D473" s="76"/>
      <c r="E473" s="76"/>
    </row>
    <row r="474" spans="1:5">
      <c r="A474" s="76"/>
      <c r="B474" s="76"/>
      <c r="C474" s="76"/>
      <c r="D474" s="76"/>
      <c r="E474" s="76"/>
    </row>
    <row r="475" spans="1:5">
      <c r="A475" s="76"/>
      <c r="B475" s="76"/>
      <c r="C475" s="76"/>
      <c r="D475" s="76"/>
      <c r="E475" s="76"/>
    </row>
    <row r="476" spans="1:5">
      <c r="A476" s="76"/>
      <c r="B476" s="76"/>
      <c r="C476" s="76"/>
      <c r="D476" s="76"/>
      <c r="E476" s="76"/>
    </row>
    <row r="477" spans="1:5">
      <c r="A477" s="76"/>
      <c r="B477" s="76"/>
      <c r="C477" s="76"/>
      <c r="D477" s="76"/>
      <c r="E477" s="76"/>
    </row>
    <row r="478" spans="1:5">
      <c r="A478" s="76"/>
      <c r="B478" s="76"/>
      <c r="C478" s="76"/>
      <c r="D478" s="76"/>
      <c r="E478" s="76"/>
    </row>
    <row r="479" spans="1:5">
      <c r="A479" s="76"/>
      <c r="B479" s="76"/>
      <c r="C479" s="76"/>
      <c r="D479" s="76"/>
      <c r="E479" s="76"/>
    </row>
    <row r="480" spans="1:5">
      <c r="A480" s="76"/>
      <c r="B480" s="76"/>
      <c r="C480" s="76"/>
      <c r="D480" s="76"/>
      <c r="E480" s="76"/>
    </row>
    <row r="481" spans="1:5">
      <c r="A481" s="76"/>
      <c r="B481" s="76"/>
      <c r="C481" s="76"/>
      <c r="D481" s="76"/>
      <c r="E481" s="76"/>
    </row>
    <row r="482" spans="1:5">
      <c r="A482" s="76"/>
      <c r="B482" s="76"/>
      <c r="C482" s="76"/>
      <c r="D482" s="76"/>
      <c r="E482" s="76"/>
    </row>
    <row r="483" spans="1:5">
      <c r="A483" s="76"/>
      <c r="B483" s="76"/>
      <c r="C483" s="76"/>
      <c r="D483" s="76"/>
      <c r="E483" s="76"/>
    </row>
    <row r="484" spans="1:5">
      <c r="A484" s="76"/>
      <c r="B484" s="76"/>
      <c r="C484" s="76"/>
      <c r="D484" s="76"/>
      <c r="E484" s="76"/>
    </row>
    <row r="485" spans="1:5">
      <c r="A485" s="76"/>
      <c r="B485" s="76"/>
      <c r="C485" s="76"/>
      <c r="D485" s="76"/>
      <c r="E485" s="76"/>
    </row>
    <row r="486" spans="1:5">
      <c r="A486" s="76"/>
      <c r="B486" s="76"/>
      <c r="C486" s="76"/>
      <c r="D486" s="76"/>
      <c r="E486" s="76"/>
    </row>
    <row r="487" spans="1:5">
      <c r="A487" s="76"/>
      <c r="B487" s="76"/>
      <c r="C487" s="76"/>
      <c r="D487" s="76"/>
      <c r="E487" s="76"/>
    </row>
    <row r="488" spans="1:5">
      <c r="A488" s="76"/>
      <c r="B488" s="76"/>
      <c r="C488" s="76"/>
      <c r="D488" s="76"/>
      <c r="E488" s="76"/>
    </row>
    <row r="489" spans="1:5">
      <c r="A489" s="76"/>
      <c r="B489" s="76"/>
      <c r="C489" s="76"/>
      <c r="D489" s="76"/>
      <c r="E489" s="76"/>
    </row>
    <row r="490" spans="1:5">
      <c r="A490" s="76"/>
      <c r="B490" s="76"/>
      <c r="C490" s="76"/>
      <c r="D490" s="76"/>
      <c r="E490" s="76"/>
    </row>
    <row r="491" spans="1:5">
      <c r="A491" s="76"/>
      <c r="B491" s="76"/>
      <c r="C491" s="76"/>
      <c r="D491" s="76"/>
      <c r="E491" s="76"/>
    </row>
    <row r="492" spans="1:5">
      <c r="A492" s="76"/>
      <c r="B492" s="76"/>
      <c r="C492" s="76"/>
      <c r="D492" s="76"/>
      <c r="E492" s="76"/>
    </row>
    <row r="493" spans="1:5">
      <c r="A493" s="76"/>
      <c r="B493" s="76"/>
      <c r="C493" s="76"/>
      <c r="D493" s="76"/>
      <c r="E493" s="76"/>
    </row>
    <row r="494" spans="1:5">
      <c r="A494" s="76"/>
      <c r="B494" s="76"/>
      <c r="C494" s="76"/>
      <c r="D494" s="76"/>
      <c r="E494" s="76"/>
    </row>
    <row r="495" spans="1:5">
      <c r="A495" s="76"/>
      <c r="B495" s="76"/>
      <c r="C495" s="76"/>
      <c r="D495" s="76"/>
      <c r="E495" s="76"/>
    </row>
    <row r="496" spans="1:5">
      <c r="A496" s="76"/>
      <c r="B496" s="76"/>
      <c r="C496" s="76"/>
      <c r="D496" s="76"/>
      <c r="E496" s="76"/>
    </row>
    <row r="497" spans="1:5">
      <c r="A497" s="76"/>
      <c r="B497" s="76"/>
      <c r="C497" s="76"/>
      <c r="D497" s="76"/>
      <c r="E497" s="76"/>
    </row>
    <row r="498" spans="1:5">
      <c r="A498" s="76"/>
      <c r="B498" s="76"/>
      <c r="C498" s="76"/>
      <c r="D498" s="76"/>
      <c r="E498" s="76"/>
    </row>
    <row r="499" spans="1:5">
      <c r="A499" s="76"/>
      <c r="B499" s="76"/>
      <c r="C499" s="76"/>
      <c r="D499" s="76"/>
      <c r="E499" s="76"/>
    </row>
    <row r="500" spans="1:5">
      <c r="A500" s="76"/>
      <c r="B500" s="76"/>
      <c r="C500" s="76"/>
      <c r="D500" s="76"/>
      <c r="E500" s="76"/>
    </row>
    <row r="501" spans="1:5">
      <c r="A501" s="76"/>
      <c r="B501" s="76"/>
      <c r="C501" s="76"/>
      <c r="D501" s="76"/>
      <c r="E501" s="76"/>
    </row>
    <row r="502" spans="1:5">
      <c r="A502" s="76"/>
      <c r="B502" s="76"/>
      <c r="C502" s="76"/>
      <c r="D502" s="76"/>
      <c r="E502" s="76"/>
    </row>
    <row r="503" spans="1:5">
      <c r="A503" s="76"/>
      <c r="B503" s="76"/>
      <c r="C503" s="76"/>
      <c r="D503" s="76"/>
      <c r="E503" s="76"/>
    </row>
    <row r="504" spans="1:5">
      <c r="A504" s="76"/>
      <c r="B504" s="76"/>
      <c r="C504" s="76"/>
      <c r="D504" s="76"/>
      <c r="E504" s="76"/>
    </row>
    <row r="505" spans="1:5">
      <c r="A505" s="76"/>
      <c r="B505" s="76"/>
      <c r="C505" s="76"/>
      <c r="D505" s="76"/>
      <c r="E505" s="76"/>
    </row>
    <row r="506" spans="1:5">
      <c r="A506" s="76"/>
      <c r="B506" s="76"/>
      <c r="C506" s="76"/>
      <c r="D506" s="76"/>
      <c r="E506" s="76"/>
    </row>
    <row r="507" spans="1:5">
      <c r="A507" s="76"/>
      <c r="B507" s="76"/>
      <c r="C507" s="76"/>
      <c r="D507" s="76"/>
      <c r="E507" s="76"/>
    </row>
    <row r="508" spans="1:5">
      <c r="A508" s="76"/>
      <c r="B508" s="76"/>
      <c r="C508" s="76"/>
      <c r="D508" s="76"/>
      <c r="E508" s="76"/>
    </row>
    <row r="509" spans="1:5">
      <c r="A509" s="76"/>
      <c r="B509" s="76"/>
      <c r="C509" s="76"/>
      <c r="D509" s="76"/>
      <c r="E509" s="76"/>
    </row>
    <row r="510" spans="1:5">
      <c r="A510" s="76"/>
      <c r="B510" s="76"/>
      <c r="C510" s="76"/>
      <c r="D510" s="76"/>
      <c r="E510" s="76"/>
    </row>
    <row r="511" spans="1:5">
      <c r="A511" s="76"/>
      <c r="B511" s="76"/>
      <c r="C511" s="76"/>
      <c r="D511" s="76"/>
      <c r="E511" s="76"/>
    </row>
    <row r="512" spans="1:5">
      <c r="A512" s="76"/>
      <c r="B512" s="76"/>
      <c r="C512" s="76"/>
      <c r="D512" s="76"/>
      <c r="E512" s="76"/>
    </row>
    <row r="513" spans="1:5">
      <c r="A513" s="76"/>
      <c r="B513" s="76"/>
      <c r="C513" s="76"/>
      <c r="D513" s="76"/>
      <c r="E513" s="76"/>
    </row>
    <row r="514" spans="1:5">
      <c r="A514" s="76"/>
      <c r="B514" s="76"/>
      <c r="C514" s="76"/>
      <c r="D514" s="76"/>
      <c r="E514" s="76"/>
    </row>
    <row r="515" spans="1:5">
      <c r="A515" s="76"/>
      <c r="B515" s="76"/>
      <c r="C515" s="76"/>
      <c r="D515" s="76"/>
      <c r="E515" s="76"/>
    </row>
    <row r="516" spans="1:5">
      <c r="A516" s="76"/>
      <c r="B516" s="76"/>
      <c r="C516" s="76"/>
      <c r="D516" s="76"/>
      <c r="E516" s="76"/>
    </row>
    <row r="517" spans="1:5">
      <c r="A517" s="76"/>
      <c r="B517" s="76"/>
      <c r="C517" s="76"/>
      <c r="D517" s="76"/>
      <c r="E517" s="76"/>
    </row>
    <row r="518" spans="1:5">
      <c r="A518" s="76"/>
      <c r="B518" s="76"/>
      <c r="C518" s="76"/>
      <c r="D518" s="76"/>
      <c r="E518" s="76"/>
    </row>
    <row r="519" spans="1:5">
      <c r="A519" s="76"/>
      <c r="B519" s="76"/>
      <c r="C519" s="76"/>
      <c r="D519" s="76"/>
      <c r="E519" s="76"/>
    </row>
    <row r="520" spans="1:5">
      <c r="A520" s="76"/>
      <c r="B520" s="76"/>
      <c r="C520" s="76"/>
      <c r="D520" s="76"/>
      <c r="E520" s="76"/>
    </row>
    <row r="521" spans="1:5">
      <c r="A521" s="76"/>
      <c r="B521" s="76"/>
      <c r="C521" s="76"/>
      <c r="D521" s="76"/>
      <c r="E521" s="76"/>
    </row>
    <row r="522" spans="1:5">
      <c r="A522" s="76"/>
      <c r="B522" s="76"/>
      <c r="C522" s="76"/>
      <c r="D522" s="76"/>
      <c r="E522" s="76"/>
    </row>
    <row r="523" spans="1:5">
      <c r="A523" s="76"/>
      <c r="B523" s="76"/>
      <c r="C523" s="76"/>
      <c r="D523" s="76"/>
      <c r="E523" s="76"/>
    </row>
    <row r="524" spans="1:5">
      <c r="A524" s="76"/>
      <c r="B524" s="76"/>
      <c r="C524" s="76"/>
      <c r="D524" s="76"/>
      <c r="E524" s="76"/>
    </row>
    <row r="525" spans="1:5">
      <c r="A525" s="76"/>
      <c r="B525" s="76"/>
      <c r="C525" s="76"/>
      <c r="D525" s="76"/>
      <c r="E525" s="76"/>
    </row>
    <row r="526" spans="1:5">
      <c r="A526" s="76"/>
      <c r="B526" s="76"/>
      <c r="C526" s="76"/>
      <c r="D526" s="76"/>
      <c r="E526" s="76"/>
    </row>
    <row r="527" spans="1:5">
      <c r="A527" s="76"/>
      <c r="B527" s="76"/>
      <c r="C527" s="76"/>
      <c r="D527" s="76"/>
      <c r="E527" s="76"/>
    </row>
    <row r="528" spans="1:5">
      <c r="A528" s="76"/>
      <c r="B528" s="76"/>
      <c r="C528" s="76"/>
      <c r="D528" s="76"/>
      <c r="E528" s="76"/>
    </row>
    <row r="529" spans="1:5">
      <c r="A529" s="76"/>
      <c r="B529" s="76"/>
      <c r="C529" s="76"/>
      <c r="D529" s="76"/>
      <c r="E529" s="76"/>
    </row>
    <row r="530" spans="1:5">
      <c r="A530" s="76"/>
      <c r="B530" s="76"/>
      <c r="C530" s="76"/>
      <c r="D530" s="76"/>
      <c r="E530" s="76"/>
    </row>
    <row r="531" spans="1:5">
      <c r="A531" s="76"/>
      <c r="B531" s="76"/>
      <c r="C531" s="76"/>
      <c r="D531" s="76"/>
      <c r="E531" s="76"/>
    </row>
    <row r="532" spans="1:5">
      <c r="A532" s="76"/>
      <c r="B532" s="76"/>
      <c r="C532" s="76"/>
      <c r="D532" s="76"/>
      <c r="E532" s="76"/>
    </row>
    <row r="533" spans="1:5">
      <c r="A533" s="76"/>
      <c r="B533" s="76"/>
      <c r="C533" s="76"/>
      <c r="D533" s="76"/>
      <c r="E533" s="76"/>
    </row>
    <row r="534" spans="1:5">
      <c r="A534" s="76"/>
      <c r="B534" s="76"/>
      <c r="C534" s="76"/>
      <c r="D534" s="76"/>
      <c r="E534" s="76"/>
    </row>
    <row r="535" spans="1:5">
      <c r="A535" s="76"/>
      <c r="B535" s="76"/>
      <c r="C535" s="76"/>
      <c r="D535" s="76"/>
      <c r="E535" s="76"/>
    </row>
    <row r="536" spans="1:5">
      <c r="A536" s="76"/>
      <c r="B536" s="76"/>
      <c r="C536" s="76"/>
      <c r="D536" s="76"/>
      <c r="E536" s="76"/>
    </row>
    <row r="537" spans="1:5">
      <c r="A537" s="76"/>
      <c r="B537" s="76"/>
      <c r="C537" s="76"/>
      <c r="D537" s="76"/>
      <c r="E537" s="76"/>
    </row>
    <row r="538" spans="1:5">
      <c r="A538" s="76"/>
      <c r="B538" s="76"/>
      <c r="C538" s="76"/>
      <c r="D538" s="76"/>
      <c r="E538" s="76"/>
    </row>
    <row r="539" spans="1:5">
      <c r="A539" s="76"/>
      <c r="B539" s="76"/>
      <c r="C539" s="76"/>
      <c r="D539" s="76"/>
      <c r="E539" s="76"/>
    </row>
    <row r="540" spans="1:5">
      <c r="A540" s="76"/>
      <c r="B540" s="76"/>
      <c r="C540" s="76"/>
      <c r="D540" s="76"/>
      <c r="E540" s="76"/>
    </row>
    <row r="541" spans="1:5">
      <c r="A541" s="76"/>
      <c r="B541" s="76"/>
      <c r="C541" s="76"/>
      <c r="D541" s="76"/>
      <c r="E541" s="76"/>
    </row>
    <row r="542" spans="1:5">
      <c r="A542" s="76"/>
      <c r="B542" s="76"/>
      <c r="C542" s="76"/>
      <c r="D542" s="76"/>
      <c r="E542" s="76"/>
    </row>
    <row r="543" spans="1:5">
      <c r="A543" s="76"/>
      <c r="B543" s="76"/>
      <c r="C543" s="76"/>
      <c r="D543" s="76"/>
      <c r="E543" s="76"/>
    </row>
    <row r="544" spans="1:5">
      <c r="A544" s="76"/>
      <c r="B544" s="76"/>
      <c r="C544" s="76"/>
      <c r="D544" s="76"/>
      <c r="E544" s="76"/>
    </row>
    <row r="545" spans="1:5">
      <c r="A545" s="76"/>
      <c r="B545" s="76"/>
      <c r="C545" s="76"/>
      <c r="D545" s="76"/>
      <c r="E545" s="76"/>
    </row>
    <row r="546" spans="1:5">
      <c r="A546" s="76"/>
      <c r="B546" s="76"/>
      <c r="C546" s="76"/>
      <c r="D546" s="76"/>
      <c r="E546" s="76"/>
    </row>
    <row r="547" spans="1:5">
      <c r="A547" s="76"/>
      <c r="B547" s="76"/>
      <c r="C547" s="76"/>
      <c r="D547" s="76"/>
      <c r="E547" s="76"/>
    </row>
    <row r="548" spans="1:5">
      <c r="A548" s="76"/>
      <c r="B548" s="76"/>
      <c r="C548" s="76"/>
      <c r="D548" s="76"/>
      <c r="E548" s="76"/>
    </row>
    <row r="549" spans="1:5">
      <c r="A549" s="76"/>
      <c r="B549" s="76"/>
      <c r="C549" s="76"/>
      <c r="D549" s="76"/>
      <c r="E549" s="76"/>
    </row>
    <row r="550" spans="1:5">
      <c r="A550" s="76"/>
      <c r="B550" s="76"/>
      <c r="C550" s="76"/>
      <c r="D550" s="76"/>
      <c r="E550" s="76"/>
    </row>
    <row r="551" spans="1:5">
      <c r="A551" s="76"/>
      <c r="B551" s="76"/>
      <c r="C551" s="76"/>
      <c r="D551" s="76"/>
      <c r="E551" s="76"/>
    </row>
    <row r="552" spans="1:5">
      <c r="A552" s="76"/>
      <c r="B552" s="76"/>
      <c r="C552" s="76"/>
      <c r="D552" s="76"/>
      <c r="E552" s="76"/>
    </row>
    <row r="553" spans="1:5">
      <c r="A553" s="76"/>
      <c r="B553" s="76"/>
      <c r="C553" s="76"/>
      <c r="D553" s="76"/>
      <c r="E553" s="76"/>
    </row>
    <row r="554" spans="1:5">
      <c r="A554" s="76"/>
      <c r="B554" s="76"/>
      <c r="C554" s="76"/>
      <c r="D554" s="76"/>
      <c r="E554" s="76"/>
    </row>
    <row r="555" spans="1:5">
      <c r="A555" s="76"/>
      <c r="B555" s="76"/>
      <c r="C555" s="76"/>
      <c r="D555" s="76"/>
      <c r="E555" s="76"/>
    </row>
    <row r="556" spans="1:5">
      <c r="A556" s="76"/>
      <c r="B556" s="76"/>
      <c r="C556" s="76"/>
      <c r="D556" s="76"/>
      <c r="E556" s="76"/>
    </row>
    <row r="557" spans="1:5">
      <c r="A557" s="76"/>
      <c r="B557" s="76"/>
      <c r="C557" s="76"/>
      <c r="D557" s="76"/>
      <c r="E557" s="76"/>
    </row>
    <row r="558" spans="1:5">
      <c r="A558" s="76"/>
      <c r="B558" s="76"/>
      <c r="C558" s="76"/>
      <c r="D558" s="76"/>
      <c r="E558" s="76"/>
    </row>
    <row r="559" spans="1:5">
      <c r="A559" s="76"/>
      <c r="B559" s="76"/>
      <c r="C559" s="76"/>
      <c r="D559" s="76"/>
      <c r="E559" s="76"/>
    </row>
    <row r="560" spans="1:5">
      <c r="A560" s="76"/>
      <c r="B560" s="76"/>
      <c r="C560" s="76"/>
      <c r="D560" s="76"/>
      <c r="E560" s="76"/>
    </row>
    <row r="561" spans="1:5">
      <c r="A561" s="76"/>
      <c r="B561" s="76"/>
      <c r="C561" s="76"/>
      <c r="D561" s="76"/>
      <c r="E561" s="76"/>
    </row>
    <row r="562" spans="1:5">
      <c r="A562" s="76"/>
      <c r="B562" s="76"/>
      <c r="C562" s="76"/>
      <c r="D562" s="76"/>
      <c r="E562" s="76"/>
    </row>
    <row r="563" spans="1:5">
      <c r="A563" s="76"/>
      <c r="B563" s="76"/>
      <c r="C563" s="76"/>
      <c r="D563" s="76"/>
      <c r="E563" s="76"/>
    </row>
    <row r="564" spans="1:5">
      <c r="A564" s="76"/>
      <c r="B564" s="76"/>
      <c r="C564" s="76"/>
      <c r="D564" s="76"/>
      <c r="E564" s="76"/>
    </row>
    <row r="565" spans="1:5">
      <c r="A565" s="76"/>
      <c r="B565" s="76"/>
      <c r="C565" s="76"/>
      <c r="D565" s="76"/>
      <c r="E565" s="76"/>
    </row>
    <row r="566" spans="1:5">
      <c r="A566" s="76"/>
      <c r="B566" s="76"/>
      <c r="C566" s="76"/>
      <c r="D566" s="76"/>
      <c r="E566" s="76"/>
    </row>
    <row r="567" spans="1:5">
      <c r="A567" s="76"/>
      <c r="B567" s="76"/>
      <c r="C567" s="76"/>
      <c r="D567" s="76"/>
      <c r="E567" s="76"/>
    </row>
    <row r="568" spans="1:5">
      <c r="A568" s="76"/>
      <c r="B568" s="76"/>
      <c r="C568" s="76"/>
      <c r="D568" s="76"/>
      <c r="E568" s="76"/>
    </row>
    <row r="569" spans="1:5">
      <c r="A569" s="76"/>
      <c r="B569" s="76"/>
      <c r="C569" s="76"/>
      <c r="D569" s="76"/>
      <c r="E569" s="76"/>
    </row>
    <row r="570" spans="1:5">
      <c r="A570" s="76"/>
      <c r="B570" s="76"/>
      <c r="C570" s="76"/>
      <c r="D570" s="76"/>
      <c r="E570" s="76"/>
    </row>
    <row r="571" spans="1:5">
      <c r="A571" s="76"/>
      <c r="B571" s="76"/>
      <c r="C571" s="76"/>
      <c r="D571" s="76"/>
      <c r="E571" s="76"/>
    </row>
    <row r="572" spans="1:5">
      <c r="A572" s="76"/>
      <c r="B572" s="76"/>
      <c r="C572" s="76"/>
      <c r="D572" s="76"/>
      <c r="E572" s="76"/>
    </row>
    <row r="573" spans="1:5">
      <c r="A573" s="76"/>
      <c r="B573" s="76"/>
      <c r="C573" s="76"/>
      <c r="D573" s="76"/>
      <c r="E573" s="76"/>
    </row>
    <row r="574" spans="1:5">
      <c r="A574" s="76"/>
      <c r="B574" s="76"/>
      <c r="C574" s="76"/>
      <c r="D574" s="76"/>
      <c r="E574" s="76"/>
    </row>
    <row r="575" spans="1:5">
      <c r="A575" s="76"/>
      <c r="B575" s="76"/>
      <c r="C575" s="76"/>
      <c r="D575" s="76"/>
      <c r="E575" s="76"/>
    </row>
    <row r="576" spans="1:5">
      <c r="A576" s="76"/>
      <c r="B576" s="76"/>
      <c r="C576" s="76"/>
      <c r="D576" s="76"/>
      <c r="E576" s="76"/>
    </row>
    <row r="577" spans="1:5">
      <c r="A577" s="76"/>
      <c r="B577" s="76"/>
      <c r="C577" s="76"/>
      <c r="D577" s="76"/>
      <c r="E577" s="76"/>
    </row>
    <row r="578" spans="1:5">
      <c r="A578" s="76"/>
      <c r="B578" s="76"/>
      <c r="C578" s="76"/>
      <c r="D578" s="76"/>
      <c r="E578" s="76"/>
    </row>
    <row r="579" spans="1:5">
      <c r="A579" s="76"/>
      <c r="B579" s="76"/>
      <c r="C579" s="76"/>
      <c r="D579" s="76"/>
      <c r="E579" s="76"/>
    </row>
    <row r="580" spans="1:5">
      <c r="A580" s="76"/>
      <c r="B580" s="76"/>
      <c r="C580" s="76"/>
      <c r="D580" s="76"/>
      <c r="E580" s="76"/>
    </row>
    <row r="581" spans="1:5">
      <c r="A581" s="76"/>
      <c r="B581" s="76"/>
      <c r="C581" s="76"/>
      <c r="D581" s="76"/>
      <c r="E581" s="76"/>
    </row>
    <row r="582" spans="1:5">
      <c r="A582" s="76"/>
      <c r="B582" s="76"/>
      <c r="C582" s="76"/>
      <c r="D582" s="76"/>
      <c r="E582" s="76"/>
    </row>
    <row r="583" spans="1:5">
      <c r="A583" s="76"/>
      <c r="B583" s="76"/>
      <c r="C583" s="76"/>
      <c r="D583" s="76"/>
      <c r="E583" s="76"/>
    </row>
    <row r="584" spans="1:5">
      <c r="A584" s="76"/>
      <c r="B584" s="76"/>
      <c r="C584" s="76"/>
      <c r="D584" s="76"/>
      <c r="E584" s="76"/>
    </row>
    <row r="585" spans="1:5">
      <c r="A585" s="76"/>
      <c r="B585" s="76"/>
      <c r="C585" s="76"/>
      <c r="D585" s="76"/>
      <c r="E585" s="76"/>
    </row>
    <row r="586" spans="1:5">
      <c r="A586" s="76"/>
      <c r="B586" s="76"/>
      <c r="C586" s="76"/>
      <c r="D586" s="76"/>
      <c r="E586" s="76"/>
    </row>
    <row r="587" spans="1:5">
      <c r="A587" s="76"/>
      <c r="B587" s="76"/>
      <c r="C587" s="76"/>
      <c r="D587" s="76"/>
      <c r="E587" s="76"/>
    </row>
    <row r="588" spans="1:5">
      <c r="A588" s="76"/>
      <c r="B588" s="76"/>
      <c r="C588" s="76"/>
      <c r="D588" s="76"/>
      <c r="E588" s="76"/>
    </row>
    <row r="589" spans="1:5">
      <c r="A589" s="76"/>
      <c r="B589" s="76"/>
      <c r="C589" s="76"/>
      <c r="D589" s="76"/>
      <c r="E589" s="76"/>
    </row>
    <row r="590" spans="1:5">
      <c r="A590" s="76"/>
      <c r="B590" s="76"/>
      <c r="C590" s="76"/>
      <c r="D590" s="76"/>
      <c r="E590" s="76"/>
    </row>
    <row r="591" spans="1:5">
      <c r="A591" s="76"/>
      <c r="B591" s="76"/>
      <c r="C591" s="76"/>
      <c r="D591" s="76"/>
      <c r="E591" s="76"/>
    </row>
    <row r="592" spans="1:5">
      <c r="A592" s="76"/>
      <c r="B592" s="76"/>
      <c r="C592" s="76"/>
      <c r="D592" s="76"/>
      <c r="E592" s="76"/>
    </row>
    <row r="593" spans="1:5">
      <c r="A593" s="76"/>
      <c r="B593" s="76"/>
      <c r="C593" s="76"/>
      <c r="D593" s="76"/>
      <c r="E593" s="76"/>
    </row>
    <row r="594" spans="1:5">
      <c r="A594" s="76"/>
      <c r="B594" s="76"/>
      <c r="C594" s="76"/>
      <c r="D594" s="76"/>
      <c r="E594" s="76"/>
    </row>
    <row r="595" spans="1:5">
      <c r="A595" s="76"/>
      <c r="B595" s="76"/>
      <c r="C595" s="76"/>
      <c r="D595" s="76"/>
      <c r="E595" s="76"/>
    </row>
    <row r="596" spans="1:5">
      <c r="A596" s="76"/>
      <c r="B596" s="76"/>
      <c r="C596" s="76"/>
      <c r="D596" s="76"/>
      <c r="E596" s="76"/>
    </row>
    <row r="597" spans="1:5">
      <c r="A597" s="76"/>
      <c r="B597" s="76"/>
      <c r="C597" s="76"/>
      <c r="D597" s="76"/>
      <c r="E597" s="76"/>
    </row>
    <row r="598" spans="1:5">
      <c r="A598" s="76"/>
      <c r="B598" s="76"/>
      <c r="C598" s="76"/>
      <c r="D598" s="76"/>
      <c r="E598" s="76"/>
    </row>
    <row r="599" spans="1:5">
      <c r="A599" s="76"/>
      <c r="B599" s="76"/>
      <c r="C599" s="76"/>
      <c r="D599" s="76"/>
      <c r="E599" s="76"/>
    </row>
    <row r="600" spans="1:5">
      <c r="A600" s="76"/>
      <c r="B600" s="76"/>
      <c r="C600" s="76"/>
      <c r="D600" s="76"/>
      <c r="E600" s="76"/>
    </row>
    <row r="601" spans="1:5">
      <c r="A601" s="76"/>
      <c r="B601" s="76"/>
      <c r="C601" s="76"/>
      <c r="D601" s="76"/>
      <c r="E601" s="76"/>
    </row>
    <row r="602" spans="1:5">
      <c r="A602" s="76"/>
      <c r="B602" s="76"/>
      <c r="C602" s="76"/>
      <c r="D602" s="76"/>
      <c r="E602" s="76"/>
    </row>
    <row r="603" spans="1:5">
      <c r="A603" s="76"/>
      <c r="B603" s="76"/>
      <c r="C603" s="76"/>
      <c r="D603" s="76"/>
      <c r="E603" s="76"/>
    </row>
    <row r="604" spans="1:5">
      <c r="A604" s="76"/>
      <c r="B604" s="76"/>
      <c r="C604" s="76"/>
      <c r="D604" s="76"/>
      <c r="E604" s="76"/>
    </row>
    <row r="605" spans="1:5">
      <c r="A605" s="76"/>
      <c r="B605" s="76"/>
      <c r="C605" s="76"/>
      <c r="D605" s="76"/>
      <c r="E605" s="76"/>
    </row>
    <row r="606" spans="1:5">
      <c r="A606" s="76"/>
      <c r="B606" s="76"/>
      <c r="C606" s="76"/>
      <c r="D606" s="76"/>
      <c r="E606" s="76"/>
    </row>
    <row r="607" spans="1:5">
      <c r="A607" s="76"/>
      <c r="B607" s="76"/>
      <c r="C607" s="76"/>
      <c r="D607" s="76"/>
      <c r="E607" s="76"/>
    </row>
    <row r="608" spans="1:5">
      <c r="A608" s="76"/>
      <c r="B608" s="76"/>
      <c r="C608" s="76"/>
      <c r="D608" s="76"/>
      <c r="E608" s="76"/>
    </row>
    <row r="609" spans="1:5">
      <c r="A609" s="76"/>
      <c r="B609" s="76"/>
      <c r="C609" s="76"/>
      <c r="D609" s="76"/>
      <c r="E609" s="76"/>
    </row>
    <row r="610" spans="1:5">
      <c r="A610" s="76"/>
      <c r="B610" s="76"/>
      <c r="C610" s="76"/>
      <c r="D610" s="76"/>
      <c r="E610" s="76"/>
    </row>
    <row r="611" spans="1:5">
      <c r="A611" s="76"/>
      <c r="B611" s="76"/>
      <c r="C611" s="76"/>
      <c r="D611" s="76"/>
      <c r="E611" s="76"/>
    </row>
    <row r="612" spans="1:5">
      <c r="A612" s="76"/>
      <c r="B612" s="76"/>
      <c r="C612" s="76"/>
      <c r="D612" s="76"/>
      <c r="E612" s="76"/>
    </row>
    <row r="613" spans="1:5">
      <c r="A613" s="76"/>
      <c r="B613" s="76"/>
      <c r="C613" s="76"/>
      <c r="D613" s="76"/>
      <c r="E613" s="76"/>
    </row>
    <row r="614" spans="1:5">
      <c r="A614" s="76"/>
      <c r="B614" s="76"/>
      <c r="C614" s="76"/>
      <c r="D614" s="76"/>
      <c r="E614" s="76"/>
    </row>
    <row r="615" spans="1:5">
      <c r="A615" s="76"/>
      <c r="B615" s="76"/>
      <c r="C615" s="76"/>
      <c r="D615" s="76"/>
      <c r="E615" s="76"/>
    </row>
    <row r="616" spans="1:5">
      <c r="A616" s="76"/>
      <c r="B616" s="76"/>
      <c r="C616" s="76"/>
      <c r="D616" s="76"/>
      <c r="E616" s="76"/>
    </row>
    <row r="617" spans="1:5">
      <c r="A617" s="76"/>
      <c r="B617" s="76"/>
      <c r="C617" s="76"/>
      <c r="D617" s="76"/>
      <c r="E617" s="76"/>
    </row>
    <row r="618" spans="1:5">
      <c r="A618" s="76"/>
      <c r="B618" s="76"/>
      <c r="C618" s="76"/>
      <c r="D618" s="76"/>
      <c r="E618" s="76"/>
    </row>
    <row r="619" spans="1:5">
      <c r="A619" s="76"/>
      <c r="B619" s="76"/>
      <c r="C619" s="76"/>
      <c r="D619" s="76"/>
      <c r="E619" s="76"/>
    </row>
    <row r="620" spans="1:5">
      <c r="A620" s="76"/>
      <c r="B620" s="76"/>
      <c r="C620" s="76"/>
      <c r="D620" s="76"/>
      <c r="E620" s="76"/>
    </row>
    <row r="621" spans="1:5">
      <c r="A621" s="76"/>
      <c r="B621" s="76"/>
      <c r="C621" s="76"/>
      <c r="D621" s="76"/>
      <c r="E621" s="76"/>
    </row>
    <row r="622" spans="1:5">
      <c r="A622" s="76"/>
      <c r="B622" s="76"/>
      <c r="C622" s="76"/>
      <c r="D622" s="76"/>
      <c r="E622" s="76"/>
    </row>
    <row r="623" spans="1:5">
      <c r="A623" s="76"/>
      <c r="B623" s="76"/>
      <c r="C623" s="76"/>
      <c r="D623" s="76"/>
      <c r="E623" s="76"/>
    </row>
    <row r="624" spans="1:5">
      <c r="A624" s="76"/>
      <c r="B624" s="76"/>
      <c r="C624" s="76"/>
      <c r="D624" s="76"/>
      <c r="E624" s="76"/>
    </row>
    <row r="625" spans="1:5">
      <c r="A625" s="76"/>
      <c r="B625" s="76"/>
      <c r="C625" s="76"/>
      <c r="D625" s="76"/>
      <c r="E625" s="76"/>
    </row>
    <row r="626" spans="1:5">
      <c r="A626" s="76"/>
      <c r="B626" s="76"/>
      <c r="C626" s="76"/>
      <c r="D626" s="76"/>
      <c r="E626" s="76"/>
    </row>
    <row r="627" spans="1:5">
      <c r="A627" s="76"/>
      <c r="B627" s="76"/>
      <c r="C627" s="76"/>
      <c r="D627" s="76"/>
      <c r="E627" s="76"/>
    </row>
    <row r="628" spans="1:5">
      <c r="A628" s="76"/>
      <c r="B628" s="76"/>
      <c r="C628" s="76"/>
      <c r="D628" s="76"/>
      <c r="E628" s="76"/>
    </row>
    <row r="629" spans="1:5">
      <c r="A629" s="76"/>
      <c r="B629" s="76"/>
      <c r="C629" s="76"/>
      <c r="D629" s="76"/>
      <c r="E629" s="76"/>
    </row>
    <row r="630" spans="1:5">
      <c r="A630" s="76"/>
      <c r="B630" s="76"/>
      <c r="C630" s="76"/>
      <c r="D630" s="76"/>
      <c r="E630" s="76"/>
    </row>
    <row r="631" spans="1:5">
      <c r="A631" s="76"/>
      <c r="B631" s="76"/>
      <c r="C631" s="76"/>
      <c r="D631" s="76"/>
      <c r="E631" s="76"/>
    </row>
    <row r="632" spans="1:5">
      <c r="A632" s="76"/>
      <c r="B632" s="76"/>
      <c r="C632" s="76"/>
      <c r="D632" s="76"/>
      <c r="E632" s="76"/>
    </row>
    <row r="633" spans="1:5">
      <c r="A633" s="76"/>
      <c r="B633" s="76"/>
      <c r="C633" s="76"/>
      <c r="D633" s="76"/>
      <c r="E633" s="76"/>
    </row>
    <row r="634" spans="1:5">
      <c r="A634" s="76"/>
      <c r="B634" s="76"/>
      <c r="C634" s="76"/>
      <c r="D634" s="76"/>
      <c r="E634" s="76"/>
    </row>
    <row r="635" spans="1:5">
      <c r="A635" s="76"/>
      <c r="B635" s="76"/>
      <c r="C635" s="76"/>
      <c r="D635" s="76"/>
      <c r="E635" s="76"/>
    </row>
    <row r="636" spans="1:5">
      <c r="A636" s="76"/>
      <c r="B636" s="76"/>
      <c r="C636" s="76"/>
      <c r="D636" s="76"/>
      <c r="E636" s="76"/>
    </row>
    <row r="637" spans="1:5">
      <c r="A637" s="76"/>
      <c r="B637" s="76"/>
      <c r="C637" s="76"/>
      <c r="D637" s="76"/>
      <c r="E637" s="76"/>
    </row>
    <row r="638" spans="1:5">
      <c r="A638" s="76"/>
      <c r="B638" s="76"/>
      <c r="C638" s="76"/>
      <c r="D638" s="76"/>
      <c r="E638" s="76"/>
    </row>
    <row r="639" spans="1:5">
      <c r="A639" s="76"/>
      <c r="B639" s="76"/>
      <c r="C639" s="76"/>
      <c r="D639" s="76"/>
      <c r="E639" s="76"/>
    </row>
    <row r="640" spans="1:5">
      <c r="A640" s="76"/>
      <c r="B640" s="76"/>
      <c r="C640" s="76"/>
      <c r="D640" s="76"/>
      <c r="E640" s="76"/>
    </row>
    <row r="641" spans="1:5">
      <c r="A641" s="76"/>
      <c r="B641" s="76"/>
      <c r="C641" s="76"/>
      <c r="D641" s="76"/>
      <c r="E641" s="76"/>
    </row>
    <row r="642" spans="1:5">
      <c r="A642" s="76"/>
      <c r="B642" s="76"/>
      <c r="C642" s="76"/>
      <c r="D642" s="76"/>
      <c r="E642" s="76"/>
    </row>
    <row r="643" spans="1:5">
      <c r="A643" s="76"/>
      <c r="B643" s="76"/>
      <c r="C643" s="76"/>
      <c r="D643" s="76"/>
      <c r="E643" s="76"/>
    </row>
    <row r="644" spans="1:5">
      <c r="A644" s="76"/>
      <c r="B644" s="76"/>
      <c r="C644" s="76"/>
      <c r="D644" s="76"/>
      <c r="E644" s="76"/>
    </row>
    <row r="645" spans="1:5">
      <c r="A645" s="76"/>
      <c r="B645" s="76"/>
      <c r="C645" s="76"/>
      <c r="D645" s="76"/>
      <c r="E645" s="76"/>
    </row>
    <row r="646" spans="1:5">
      <c r="A646" s="76"/>
      <c r="B646" s="76"/>
      <c r="C646" s="76"/>
      <c r="D646" s="76"/>
      <c r="E646" s="76"/>
    </row>
    <row r="647" spans="1:5">
      <c r="A647" s="76"/>
      <c r="B647" s="76"/>
      <c r="C647" s="76"/>
      <c r="D647" s="76"/>
      <c r="E647" s="76"/>
    </row>
    <row r="648" spans="1:5">
      <c r="A648" s="76"/>
      <c r="B648" s="76"/>
      <c r="C648" s="76"/>
      <c r="D648" s="76"/>
      <c r="E648" s="76"/>
    </row>
    <row r="649" spans="1:5">
      <c r="A649" s="76"/>
      <c r="B649" s="76"/>
      <c r="C649" s="76"/>
      <c r="D649" s="76"/>
      <c r="E649" s="76"/>
    </row>
    <row r="650" spans="1:5">
      <c r="A650" s="76"/>
      <c r="B650" s="76"/>
      <c r="C650" s="76"/>
      <c r="D650" s="76"/>
      <c r="E650" s="76"/>
    </row>
    <row r="651" spans="1:5">
      <c r="A651" s="76"/>
      <c r="B651" s="76"/>
      <c r="C651" s="76"/>
      <c r="D651" s="76"/>
      <c r="E651" s="76"/>
    </row>
    <row r="652" spans="1:5">
      <c r="A652" s="76"/>
      <c r="B652" s="76"/>
      <c r="C652" s="76"/>
      <c r="D652" s="76"/>
      <c r="E652" s="76"/>
    </row>
    <row r="653" spans="1:5">
      <c r="A653" s="76"/>
      <c r="B653" s="76"/>
      <c r="C653" s="76"/>
      <c r="D653" s="76"/>
      <c r="E653" s="76"/>
    </row>
    <row r="654" spans="1:5">
      <c r="A654" s="76"/>
      <c r="B654" s="76"/>
      <c r="C654" s="76"/>
      <c r="D654" s="76"/>
      <c r="E654" s="76"/>
    </row>
    <row r="655" spans="1:5">
      <c r="A655" s="76"/>
      <c r="B655" s="76"/>
      <c r="C655" s="76"/>
      <c r="D655" s="76"/>
      <c r="E655" s="76"/>
    </row>
    <row r="656" spans="1:5">
      <c r="A656" s="76"/>
      <c r="B656" s="76"/>
      <c r="C656" s="76"/>
      <c r="D656" s="76"/>
      <c r="E656" s="76"/>
    </row>
    <row r="657" spans="1:5">
      <c r="A657" s="76"/>
      <c r="B657" s="76"/>
      <c r="C657" s="76"/>
      <c r="D657" s="76"/>
      <c r="E657" s="76"/>
    </row>
    <row r="658" spans="1:5">
      <c r="A658" s="76"/>
      <c r="B658" s="76"/>
      <c r="C658" s="76"/>
      <c r="D658" s="76"/>
      <c r="E658"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Admin!V51</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Admin!W51</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Admin!X51</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Admin!Y51</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Admin!Z51</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Admin!AA51</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Admin!AB51</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Admin!V52</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Admin!W52</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Admin!X52</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Admin!Y52</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Admin!Z52</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Admin!AA52</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Admin!AB52</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Admin!V53</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Admin!W53</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Admin!X53</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Admin!Y53</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Admin!Z53</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Admin!AA53</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Admin!AB53</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Admin!V54</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Admin!W54</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Admin!X54</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Admin!Y54</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Admin!Z54</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Admin!AA54</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Admin!AB54</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Admin!V55</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Admin!W55</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Admin!X55</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Admin!Y55</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Admin!Z55</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Admin!AA55</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Admin!AB55</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Admin!V56</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Admin!W56</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Admin!X56</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Admin!Y56</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Admin!Z56</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Admin!AA56</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Admin!AB56</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Admin!V57</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Admin!W57</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Admin!X57</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Admin!Y57</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Admin!Z57</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Admin!AA57</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Admin!AB57</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Admin!V58</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Admin!W58</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Admin!X58</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Admin!Y58</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Admin!Z58</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Admin!AA58</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Admin!AB58</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Admin!V59</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Admin!W59</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Admin!X59</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Admin!Y59</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Admin!Z59</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Admin!AA59</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Admin!AB59</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Admin!AC59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9" width="10.75" style="43" customWidth="1"/>
  </cols>
  <sheetData>
    <row r="1" spans="1:35" ht="21.75" customHeight="1">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33.75">
      <c r="A10" s="20">
        <f>Admin!V60</f>
        <v>1</v>
      </c>
      <c r="B10" s="120" t="str">
        <f>IF(COUNTBLANK(A10)=1,"",VLOOKUP(A10,Tasks!$B$69:$D$118,2, FALSE))</f>
        <v>you just came to know about some breaking news where can you find it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45">
      <c r="A11" s="21">
        <f>Admin!W60</f>
        <v>2</v>
      </c>
      <c r="B11" s="120" t="str">
        <f>IF(COUNTBLANK(A11)=1,"",VLOOKUP(A11,Tasks!$B$69:$D$118,2, FALSE))</f>
        <v xml:space="preserve"> your  reading an article at night and the white background is effecting your eyes can you find dark theme (reading mode)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33.75">
      <c r="A12" s="21">
        <f>Admin!X60</f>
        <v>3</v>
      </c>
      <c r="B12" s="120" t="str">
        <f>IF(COUNTBLANK(A12)=1,"",VLOOKUP(A12,Tasks!$B$69:$D$118,2, FALSE))</f>
        <v xml:space="preserve">if you want to get daily updates regarding news can you find the subcriber </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33.75">
      <c r="A13" s="21">
        <f>Admin!Y60</f>
        <v>4</v>
      </c>
      <c r="B13" s="120" t="str">
        <f>IF(COUNTBLANK(A13)=1,"",VLOOKUP(A13,Tasks!$B$69:$D$118,2, FALSE))</f>
        <v>your are a business person and you want to know about stock market news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33.75">
      <c r="A14" s="21">
        <f>Admin!Z60</f>
        <v>5</v>
      </c>
      <c r="B14" s="120" t="str">
        <f>IF(COUNTBLANK(A14)=1,"",VLOOKUP(A14,Tasks!$B$69:$D$118,2, FALSE))</f>
        <v>you missed yesterday's football match and you wanted know who won the match</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Admin!AA60</f>
        <v>6</v>
      </c>
      <c r="B15" s="120" t="str">
        <f>IF(COUNTBLANK(A15)=1,"",VLOOKUP(A15,Tasks!$B$69:$D$118,2, FALSE))</f>
        <v>you wish to upload a news for that you need to login can you find it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45">
      <c r="A16" s="21">
        <f>Admin!AB60</f>
        <v>7</v>
      </c>
      <c r="B16" s="120" t="str">
        <f>IF(COUNTBLANK(A16)=1,"",VLOOKUP(A16,Tasks!$B$69:$D$118,2, FALSE))</f>
        <v>some incident took place in your residential areas and you wanted to create awareness amoung people can you upload the news</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t="str">
        <f>Admin!AC60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U110" sqref="U110"/>
    </sheetView>
  </sheetViews>
  <sheetFormatPr defaultColWidth="10.75" defaultRowHeight="12.75"/>
  <cols>
    <col min="1" max="3" width="5.625" style="1" customWidth="1"/>
    <col min="4" max="23" width="5.625" style="2" customWidth="1"/>
    <col min="24" max="31" width="7.625" style="2" customWidth="1"/>
    <col min="32" max="45" width="3.375" style="2" customWidth="1"/>
    <col min="46" max="46" width="10.125" style="2" customWidth="1"/>
    <col min="47" max="47" width="9.25" style="2" customWidth="1"/>
    <col min="48" max="49" width="8.625" style="2" customWidth="1"/>
    <col min="50" max="53" width="7.375" style="2" customWidth="1"/>
    <col min="54" max="54" width="3.875" style="2" customWidth="1"/>
    <col min="55" max="55" width="3.125" style="2" customWidth="1"/>
    <col min="56" max="56" width="6.625" style="2" customWidth="1"/>
    <col min="57" max="76" width="5.125" style="2" customWidth="1"/>
    <col min="77" max="77" width="5.125" style="1" customWidth="1"/>
    <col min="78" max="78" width="5.125" style="2" customWidth="1"/>
    <col min="79" max="79" width="5.125" style="166" customWidth="1"/>
    <col min="80" max="16384" width="10.75" style="2"/>
  </cols>
  <sheetData>
    <row r="1" spans="1:79" s="394" customFormat="1" ht="22.5">
      <c r="A1" s="381" t="str">
        <f>Admin!D81</f>
        <v>Usability Datalogger v5.1.1</v>
      </c>
      <c r="B1" s="381"/>
      <c r="C1" s="381"/>
      <c r="E1" s="391"/>
      <c r="F1" s="397"/>
      <c r="G1" s="397"/>
      <c r="I1" s="398"/>
      <c r="S1" s="381"/>
      <c r="BY1" s="397"/>
      <c r="CA1" s="398"/>
    </row>
    <row r="2" spans="1:79" s="394" customFormat="1">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5">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3.5" thickBot="1">
      <c r="E6" s="395"/>
      <c r="F6" s="401"/>
      <c r="G6" s="401"/>
      <c r="H6" s="401"/>
      <c r="I6" s="402"/>
      <c r="BY6" s="401"/>
      <c r="CA6" s="402"/>
    </row>
    <row r="7" spans="1:79" s="26" customFormat="1">
      <c r="E7" s="15"/>
      <c r="F7" s="16"/>
      <c r="G7" s="16"/>
      <c r="H7" s="16"/>
      <c r="I7" s="27"/>
      <c r="BY7" s="16"/>
      <c r="CA7" s="27"/>
    </row>
    <row r="8" spans="1:79" s="6" customFormat="1" ht="15">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1</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c r="A10" s="34">
        <v>1</v>
      </c>
      <c r="B10" s="41" t="str">
        <f>IF($BF$116="No","-",BF10)</f>
        <v>-</v>
      </c>
      <c r="C10" s="41" t="str">
        <f>IF($BG$116="No","-",BG10)</f>
        <v>-</v>
      </c>
      <c r="D10" s="41" t="str">
        <f>IF($BH$116="No","-",BH10)</f>
        <v>Easy</v>
      </c>
      <c r="E10" s="41" t="str">
        <f>IF($BI$116="No","-",BI10)</f>
        <v>Easy</v>
      </c>
      <c r="F10" s="41" t="str">
        <f>IF($BJ$116="No","-",BJ10)</f>
        <v>Easy</v>
      </c>
      <c r="G10" s="41" t="str">
        <f>IF($BK$116="No","-",BK10)</f>
        <v>Easy</v>
      </c>
      <c r="H10" s="41" t="str">
        <f>IF($BL$116="No","-",BL10)</f>
        <v>Easy</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f t="shared" ref="Y10:AE10" si="0">IF(COUNTIF($B$10:$W$10,Y9)=0,"",COUNTIF($B$10:$W$10,Y9))</f>
        <v>5</v>
      </c>
      <c r="Z10" s="126" t="str">
        <f t="shared" si="0"/>
        <v/>
      </c>
      <c r="AA10" s="126" t="str">
        <f t="shared" si="0"/>
        <v/>
      </c>
      <c r="AB10" s="126" t="str">
        <f t="shared" si="0"/>
        <v/>
      </c>
      <c r="AC10" s="126" t="str">
        <f t="shared" si="0"/>
        <v/>
      </c>
      <c r="AD10" s="126" t="str">
        <f t="shared" si="0"/>
        <v/>
      </c>
      <c r="AE10" s="425" t="str">
        <f t="shared" si="0"/>
        <v/>
      </c>
      <c r="AF10" s="127">
        <f t="shared" ref="AF10:AF28" si="1">IF($Y$8="Pass",Y10,"")</f>
        <v>5</v>
      </c>
      <c r="AG10" s="128" t="str">
        <f t="shared" ref="AG10:AG28" si="2">IF($Z$8="Pass",Z10,"")</f>
        <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f>IF(COUNTBLANK(AF10:AL10)=7,"",SUM(AF10:AL10)/SUM(Y10:AE10))</f>
        <v>1</v>
      </c>
      <c r="AU10" s="130">
        <f>IF(COUNTBLANK(AF10:AL10)=7,"",(SUM(AF10:AL10)+1)/(SUM(Y10:AE10)+2))</f>
        <v>0.8571428571428571</v>
      </c>
      <c r="AV10" s="131">
        <f>IF(COUNTBLANK(AU10)=1,"",(AU10*(1-AU10)))</f>
        <v>0.12244897959183677</v>
      </c>
      <c r="AW10" s="131">
        <f>IF(COUNTBLANK(AV10)=1,"",SQRT(AV10))</f>
        <v>0.34992710611188266</v>
      </c>
      <c r="AX10" s="131">
        <f>IF(COUNTBLANK(Y10:AE10)=7,"",AW10/(SQRT(SUM(Y10:AE10))))</f>
        <v>0.15649215928719035</v>
      </c>
      <c r="AY10" s="429">
        <f>IF(COUNTBLANK(AX10)=1,"",AX10*1.96)</f>
        <v>0.30672463220289309</v>
      </c>
      <c r="AZ10" s="134">
        <f>IF(COUNTBLANK(AT10)=1,"",(IF(AT10=1,AT10-AU10,AY10)))</f>
        <v>0.1428571428571429</v>
      </c>
      <c r="BA10" s="132">
        <f>IF(COUNTBLANK(AT10)=1,"",AY10)</f>
        <v>0.30672463220289309</v>
      </c>
      <c r="BB10" s="133"/>
      <c r="BC10" s="6"/>
      <c r="BD10" s="14"/>
      <c r="BE10" s="34">
        <v>1</v>
      </c>
      <c r="BF10" s="41" t="str">
        <f>VLOOKUP($BE10,Pilot1!$A$10:$C$59,3, FALSE)</f>
        <v>-</v>
      </c>
      <c r="BG10" s="41" t="str">
        <f>VLOOKUP($BE10,Pilot2!$A$10:$C$59,3, FALSE)</f>
        <v>-</v>
      </c>
      <c r="BH10" s="41" t="str">
        <f>VLOOKUP($BE10,'P1'!$A$10:$C$59,3, FALSE)</f>
        <v>Easy</v>
      </c>
      <c r="BI10" s="41" t="str">
        <f>VLOOKUP($BE10,'P2'!$A$10:$C$59,3, FALSE)</f>
        <v>Easy</v>
      </c>
      <c r="BJ10" s="41" t="str">
        <f>VLOOKUP($BE10,'P3'!$A$10:$C$59,3, FALSE)</f>
        <v>Easy</v>
      </c>
      <c r="BK10" s="41" t="str">
        <f>VLOOKUP($BE10,'P4'!$A$10:$C$59,3, FALSE)</f>
        <v>Easy</v>
      </c>
      <c r="BL10" s="41" t="str">
        <f>VLOOKUP($BE10,'P5'!$A$10:$C$59,3, FALSE)</f>
        <v>Easy</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v>
      </c>
      <c r="C11" s="41" t="str">
        <f t="shared" ref="C11:C59" si="13">IF($BG$116="No","-",BG11)</f>
        <v>-</v>
      </c>
      <c r="D11" s="41" t="str">
        <f t="shared" ref="D11:D59" si="14">IF($BH$116="No","-",BH11)</f>
        <v>Medium</v>
      </c>
      <c r="E11" s="41" t="str">
        <f t="shared" ref="E11:E59" si="15">IF($BI$116="No","-",BI11)</f>
        <v>Easy</v>
      </c>
      <c r="F11" s="41" t="str">
        <f t="shared" ref="F11:F59" si="16">IF($BJ$116="No","-",BJ11)</f>
        <v>Easy</v>
      </c>
      <c r="G11" s="41" t="str">
        <f t="shared" ref="G11:G59" si="17">IF($BK$116="No","-",BK11)</f>
        <v>Hard</v>
      </c>
      <c r="H11" s="41" t="str">
        <f t="shared" ref="H11:H59" si="18">IF($BL$116="No","-",BL11)</f>
        <v>Easy</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f t="shared" ref="Y11:AE11" si="34">IF(COUNTIF($B$11:$W$11,Y9)=0,"",COUNTIF($B$11:$W$11,Y9))</f>
        <v>3</v>
      </c>
      <c r="Z11" s="126">
        <f t="shared" si="34"/>
        <v>1</v>
      </c>
      <c r="AA11" s="126">
        <f t="shared" si="34"/>
        <v>1</v>
      </c>
      <c r="AB11" s="126" t="str">
        <f t="shared" si="34"/>
        <v/>
      </c>
      <c r="AC11" s="126" t="str">
        <f t="shared" si="34"/>
        <v/>
      </c>
      <c r="AD11" s="126" t="str">
        <f>IF(COUNTIF($B$11:$W$11,AD9)=0,"",COUNTIF($B$11:$W$11,AD9))</f>
        <v/>
      </c>
      <c r="AE11" s="425" t="str">
        <f t="shared" si="34"/>
        <v/>
      </c>
      <c r="AF11" s="127">
        <f t="shared" si="1"/>
        <v>3</v>
      </c>
      <c r="AG11" s="128">
        <f t="shared" si="2"/>
        <v>1</v>
      </c>
      <c r="AH11" s="128">
        <f t="shared" si="3"/>
        <v>1</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f t="shared" ref="AT11:AT59" si="38">IF(COUNTBLANK(AF11:AL11)=7,"",SUM(AF11:AL11)/SUM(Y11:AE11))</f>
        <v>1</v>
      </c>
      <c r="AU11" s="130">
        <f t="shared" ref="AU11:AU59" si="39">IF(COUNTBLANK(AF11:AL11)=7,"",(SUM(AF11:AL11)+1)/(SUM(Y11:AE11)+2))</f>
        <v>0.8571428571428571</v>
      </c>
      <c r="AV11" s="131">
        <f t="shared" ref="AV11:AV59" si="40">IF(COUNTBLANK(AU11)=1,"",(AU11*(1-AU11)))</f>
        <v>0.12244897959183677</v>
      </c>
      <c r="AW11" s="131">
        <f t="shared" ref="AW11:AW59" si="41">IF(COUNTBLANK(AV11)=1,"",SQRT(AV11))</f>
        <v>0.34992710611188266</v>
      </c>
      <c r="AX11" s="131">
        <f t="shared" ref="AX11:AX59" si="42">IF(COUNTBLANK(Y11:AE11)=7,"",AW11/(SQRT(SUM(Y11:AE11))))</f>
        <v>0.15649215928719035</v>
      </c>
      <c r="AY11" s="131">
        <f t="shared" ref="AY11:AY59" si="43">IF(COUNTBLANK(AX11)=1,"",AX11*1.96)</f>
        <v>0.30672463220289309</v>
      </c>
      <c r="AZ11" s="134">
        <f t="shared" ref="AZ11:AZ28" si="44">IF(COUNTBLANK(AT11)=1,"",(IF(AT11=1,AT11-AU11,AY11)))</f>
        <v>0.1428571428571429</v>
      </c>
      <c r="BA11" s="132">
        <f t="shared" ref="BA11:BA28" si="45">IF(COUNTBLANK(AT11)=1,"",AY11)</f>
        <v>0.30672463220289309</v>
      </c>
      <c r="BB11" s="133"/>
      <c r="BC11" s="6"/>
      <c r="BD11" s="14"/>
      <c r="BE11" s="34">
        <v>2</v>
      </c>
      <c r="BF11" s="41" t="str">
        <f>VLOOKUP($BE11,Pilot1!$A$10:$C$59,3, FALSE)</f>
        <v>-</v>
      </c>
      <c r="BG11" s="41" t="str">
        <f>VLOOKUP($BE11,Pilot2!$A$10:$C$59,3, FALSE)</f>
        <v>-</v>
      </c>
      <c r="BH11" s="41" t="str">
        <f>VLOOKUP($BE11,'P1'!$A$10:$C$59,3, FALSE)</f>
        <v>Medium</v>
      </c>
      <c r="BI11" s="41" t="str">
        <f>VLOOKUP($BE11,'P2'!$A$10:$C$59,3, FALSE)</f>
        <v>Easy</v>
      </c>
      <c r="BJ11" s="41" t="str">
        <f>VLOOKUP($BE11,'P3'!$A$10:$C$59,3, FALSE)</f>
        <v>Easy</v>
      </c>
      <c r="BK11" s="41" t="str">
        <f>VLOOKUP($BE11,'P4'!$A$10:$C$59,3, FALSE)</f>
        <v>Hard</v>
      </c>
      <c r="BL11" s="41" t="str">
        <f>VLOOKUP($BE11,'P5'!$A$10:$C$59,3, FALSE)</f>
        <v>Easy</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v>
      </c>
      <c r="C12" s="41" t="str">
        <f t="shared" si="13"/>
        <v>-</v>
      </c>
      <c r="D12" s="41" t="str">
        <f t="shared" si="14"/>
        <v>Easy</v>
      </c>
      <c r="E12" s="41" t="str">
        <f t="shared" si="15"/>
        <v>Easy</v>
      </c>
      <c r="F12" s="41" t="str">
        <f t="shared" si="16"/>
        <v>Easy</v>
      </c>
      <c r="G12" s="41" t="str">
        <f t="shared" si="17"/>
        <v>Easy</v>
      </c>
      <c r="H12" s="41" t="str">
        <f t="shared" si="18"/>
        <v>Easy</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f t="shared" ref="Y12:AE12" si="46">IF(COUNTIF($B$12:$W$12,Y9)=0,"",COUNTIF($B$12:$W$12,Y9))</f>
        <v>5</v>
      </c>
      <c r="Z12" s="126" t="str">
        <f t="shared" si="46"/>
        <v/>
      </c>
      <c r="AA12" s="126" t="str">
        <f t="shared" si="46"/>
        <v/>
      </c>
      <c r="AB12" s="126" t="str">
        <f t="shared" si="46"/>
        <v/>
      </c>
      <c r="AC12" s="126" t="str">
        <f t="shared" si="46"/>
        <v/>
      </c>
      <c r="AD12" s="126" t="str">
        <f>IF(COUNTIF($B$12:$W$12,AD9)=0,"",COUNTIF($B$12:$W$12,AD9))</f>
        <v/>
      </c>
      <c r="AE12" s="425" t="str">
        <f t="shared" si="46"/>
        <v/>
      </c>
      <c r="AF12" s="127">
        <f t="shared" si="1"/>
        <v>5</v>
      </c>
      <c r="AG12" s="128" t="str">
        <f t="shared" si="2"/>
        <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f t="shared" si="38"/>
        <v>1</v>
      </c>
      <c r="AU12" s="130">
        <f t="shared" si="39"/>
        <v>0.8571428571428571</v>
      </c>
      <c r="AV12" s="131">
        <f t="shared" si="40"/>
        <v>0.12244897959183677</v>
      </c>
      <c r="AW12" s="131">
        <f t="shared" si="41"/>
        <v>0.34992710611188266</v>
      </c>
      <c r="AX12" s="131">
        <f t="shared" si="42"/>
        <v>0.15649215928719035</v>
      </c>
      <c r="AY12" s="131">
        <f t="shared" si="43"/>
        <v>0.30672463220289309</v>
      </c>
      <c r="AZ12" s="134">
        <f t="shared" si="44"/>
        <v>0.1428571428571429</v>
      </c>
      <c r="BA12" s="132">
        <f t="shared" si="45"/>
        <v>0.30672463220289309</v>
      </c>
      <c r="BB12" s="133"/>
      <c r="BC12" s="6"/>
      <c r="BD12" s="14"/>
      <c r="BE12" s="34">
        <v>3</v>
      </c>
      <c r="BF12" s="41" t="str">
        <f>VLOOKUP($BE12,Pilot1!$A$10:$C$59,3, FALSE)</f>
        <v>-</v>
      </c>
      <c r="BG12" s="41" t="str">
        <f>VLOOKUP($BE12,Pilot2!$A$10:$C$59,3, FALSE)</f>
        <v>-</v>
      </c>
      <c r="BH12" s="41" t="str">
        <f>VLOOKUP($BE12,'P1'!$A$10:$C$59,3, FALSE)</f>
        <v>Easy</v>
      </c>
      <c r="BI12" s="41" t="str">
        <f>VLOOKUP($BE12,'P2'!$A$10:$C$59,3, FALSE)</f>
        <v>Easy</v>
      </c>
      <c r="BJ12" s="41" t="str">
        <f>VLOOKUP($BE12,'P3'!$A$10:$C$59,3, FALSE)</f>
        <v>Easy</v>
      </c>
      <c r="BK12" s="41" t="str">
        <f>VLOOKUP($BE12,'P4'!$A$10:$C$59,3, FALSE)</f>
        <v>Easy</v>
      </c>
      <c r="BL12" s="41" t="str">
        <f>VLOOKUP($BE12,'P5'!$A$10:$C$59,3, FALSE)</f>
        <v>Easy</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v>
      </c>
      <c r="C13" s="41" t="str">
        <f t="shared" si="13"/>
        <v>-</v>
      </c>
      <c r="D13" s="41" t="str">
        <f t="shared" si="14"/>
        <v>Medium</v>
      </c>
      <c r="E13" s="41" t="str">
        <f t="shared" si="15"/>
        <v>Medium</v>
      </c>
      <c r="F13" s="41" t="str">
        <f t="shared" si="16"/>
        <v>Medium</v>
      </c>
      <c r="G13" s="41" t="str">
        <f t="shared" si="17"/>
        <v>Medium</v>
      </c>
      <c r="H13" s="41" t="str">
        <f t="shared" si="18"/>
        <v>Medium</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t="str">
        <f t="shared" ref="Y13:AE13" si="47">IF(COUNTIF($B$13:$W$13,Y9)=0,"",COUNTIF($B$13:$W$13,Y9))</f>
        <v/>
      </c>
      <c r="Z13" s="126">
        <f t="shared" si="47"/>
        <v>5</v>
      </c>
      <c r="AA13" s="126" t="str">
        <f t="shared" si="47"/>
        <v/>
      </c>
      <c r="AB13" s="126" t="str">
        <f t="shared" si="47"/>
        <v/>
      </c>
      <c r="AC13" s="126" t="str">
        <f t="shared" si="47"/>
        <v/>
      </c>
      <c r="AD13" s="126" t="str">
        <f>IF(COUNTIF($B$13:$W$13,AD9)=0,"",COUNTIF($B$13:$W$13,AD9))</f>
        <v/>
      </c>
      <c r="AE13" s="425" t="str">
        <f t="shared" si="47"/>
        <v/>
      </c>
      <c r="AF13" s="127" t="str">
        <f t="shared" si="1"/>
        <v/>
      </c>
      <c r="AG13" s="128">
        <f t="shared" si="2"/>
        <v>5</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f t="shared" si="38"/>
        <v>1</v>
      </c>
      <c r="AU13" s="130">
        <f t="shared" si="39"/>
        <v>0.8571428571428571</v>
      </c>
      <c r="AV13" s="131">
        <f t="shared" si="40"/>
        <v>0.12244897959183677</v>
      </c>
      <c r="AW13" s="131">
        <f t="shared" si="41"/>
        <v>0.34992710611188266</v>
      </c>
      <c r="AX13" s="131">
        <f t="shared" si="42"/>
        <v>0.15649215928719035</v>
      </c>
      <c r="AY13" s="131">
        <f t="shared" si="43"/>
        <v>0.30672463220289309</v>
      </c>
      <c r="AZ13" s="134">
        <f t="shared" si="44"/>
        <v>0.1428571428571429</v>
      </c>
      <c r="BA13" s="132">
        <f t="shared" si="45"/>
        <v>0.30672463220289309</v>
      </c>
      <c r="BB13" s="133"/>
      <c r="BC13" s="6"/>
      <c r="BD13" s="14"/>
      <c r="BE13" s="34">
        <v>4</v>
      </c>
      <c r="BF13" s="41" t="str">
        <f>VLOOKUP($BE13,Pilot1!$A$10:$C$59,3, FALSE)</f>
        <v>-</v>
      </c>
      <c r="BG13" s="41" t="str">
        <f>VLOOKUP($BE13,Pilot2!$A$10:$C$59,3, FALSE)</f>
        <v>-</v>
      </c>
      <c r="BH13" s="41" t="str">
        <f>VLOOKUP($BE13,'P1'!$A$10:$C$59,3, FALSE)</f>
        <v>Medium</v>
      </c>
      <c r="BI13" s="41" t="str">
        <f>VLOOKUP($BE13,'P2'!$A$10:$C$59,3, FALSE)</f>
        <v>Medium</v>
      </c>
      <c r="BJ13" s="41" t="str">
        <f>VLOOKUP($BE13,'P3'!$A$10:$C$59,3, FALSE)</f>
        <v>Medium</v>
      </c>
      <c r="BK13" s="41" t="str">
        <f>VLOOKUP($BE13,'P4'!$A$10:$C$59,3, FALSE)</f>
        <v>Medium</v>
      </c>
      <c r="BL13" s="41" t="str">
        <f>VLOOKUP($BE13,'P5'!$A$10:$C$59,3, FALSE)</f>
        <v>Medium</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v>
      </c>
      <c r="C14" s="41" t="str">
        <f t="shared" si="13"/>
        <v>-</v>
      </c>
      <c r="D14" s="41" t="str">
        <f t="shared" si="14"/>
        <v>Medium</v>
      </c>
      <c r="E14" s="41" t="str">
        <f t="shared" si="15"/>
        <v>Easy</v>
      </c>
      <c r="F14" s="41" t="str">
        <f t="shared" si="16"/>
        <v>Easy</v>
      </c>
      <c r="G14" s="41" t="str">
        <f t="shared" si="17"/>
        <v>Easy</v>
      </c>
      <c r="H14" s="41" t="str">
        <f t="shared" si="18"/>
        <v>Easy</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f t="shared" ref="Y14:AE14" si="48">IF(COUNTIF($B$14:$W$14,Y9)=0,"",COUNTIF($B$14:$W$14,Y9))</f>
        <v>4</v>
      </c>
      <c r="Z14" s="126">
        <f t="shared" si="48"/>
        <v>1</v>
      </c>
      <c r="AA14" s="126" t="str">
        <f t="shared" si="48"/>
        <v/>
      </c>
      <c r="AB14" s="126" t="str">
        <f t="shared" si="48"/>
        <v/>
      </c>
      <c r="AC14" s="126" t="str">
        <f t="shared" si="48"/>
        <v/>
      </c>
      <c r="AD14" s="126" t="str">
        <f>IF(COUNTIF($B$14:$W$14,AD9)=0,"",COUNTIF($B$14:$W$14,AD9))</f>
        <v/>
      </c>
      <c r="AE14" s="425" t="str">
        <f t="shared" si="48"/>
        <v/>
      </c>
      <c r="AF14" s="127">
        <f t="shared" si="1"/>
        <v>4</v>
      </c>
      <c r="AG14" s="128">
        <f t="shared" si="2"/>
        <v>1</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f t="shared" si="38"/>
        <v>1</v>
      </c>
      <c r="AU14" s="130">
        <f t="shared" si="39"/>
        <v>0.8571428571428571</v>
      </c>
      <c r="AV14" s="131">
        <f t="shared" si="40"/>
        <v>0.12244897959183677</v>
      </c>
      <c r="AW14" s="131">
        <f t="shared" si="41"/>
        <v>0.34992710611188266</v>
      </c>
      <c r="AX14" s="131">
        <f t="shared" si="42"/>
        <v>0.15649215928719035</v>
      </c>
      <c r="AY14" s="131">
        <f t="shared" si="43"/>
        <v>0.30672463220289309</v>
      </c>
      <c r="AZ14" s="134">
        <f t="shared" si="44"/>
        <v>0.1428571428571429</v>
      </c>
      <c r="BA14" s="132">
        <f t="shared" si="45"/>
        <v>0.30672463220289309</v>
      </c>
      <c r="BB14" s="133"/>
      <c r="BC14" s="6"/>
      <c r="BD14" s="14"/>
      <c r="BE14" s="34">
        <v>5</v>
      </c>
      <c r="BF14" s="41" t="str">
        <f>VLOOKUP($BE14,Pilot1!$A$10:$C$59,3, FALSE)</f>
        <v>-</v>
      </c>
      <c r="BG14" s="41" t="str">
        <f>VLOOKUP($BE14,Pilot2!$A$10:$C$59,3, FALSE)</f>
        <v>-</v>
      </c>
      <c r="BH14" s="41" t="str">
        <f>VLOOKUP($BE14,'P1'!$A$10:$C$59,3, FALSE)</f>
        <v>Medium</v>
      </c>
      <c r="BI14" s="41" t="str">
        <f>VLOOKUP($BE14,'P2'!$A$10:$C$59,3, FALSE)</f>
        <v>Easy</v>
      </c>
      <c r="BJ14" s="41" t="str">
        <f>VLOOKUP($BE14,'P3'!$A$10:$C$59,3, FALSE)</f>
        <v>Easy</v>
      </c>
      <c r="BK14" s="41" t="str">
        <f>VLOOKUP($BE14,'P4'!$A$10:$C$59,3, FALSE)</f>
        <v>Easy</v>
      </c>
      <c r="BL14" s="41" t="str">
        <f>VLOOKUP($BE14,'P5'!$A$10:$C$59,3, FALSE)</f>
        <v>Easy</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str">
        <f t="shared" si="12"/>
        <v>-</v>
      </c>
      <c r="C15" s="41" t="str">
        <f t="shared" si="13"/>
        <v>-</v>
      </c>
      <c r="D15" s="41" t="str">
        <f t="shared" si="14"/>
        <v>Easy</v>
      </c>
      <c r="E15" s="41" t="str">
        <f t="shared" si="15"/>
        <v>Easy</v>
      </c>
      <c r="F15" s="41" t="str">
        <f t="shared" si="16"/>
        <v>Easy</v>
      </c>
      <c r="G15" s="41" t="str">
        <f t="shared" si="17"/>
        <v>Medium</v>
      </c>
      <c r="H15" s="41" t="str">
        <f t="shared" si="18"/>
        <v>Medium</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f t="shared" ref="Y15:AE15" si="49">IF(COUNTIF($B$15:$W$15,Y9)=0,"",COUNTIF($B$15:$W$15,Y9))</f>
        <v>3</v>
      </c>
      <c r="Z15" s="126">
        <f t="shared" si="49"/>
        <v>2</v>
      </c>
      <c r="AA15" s="126" t="str">
        <f t="shared" si="49"/>
        <v/>
      </c>
      <c r="AB15" s="126" t="str">
        <f t="shared" si="49"/>
        <v/>
      </c>
      <c r="AC15" s="126" t="str">
        <f t="shared" si="49"/>
        <v/>
      </c>
      <c r="AD15" s="126" t="str">
        <f>IF(COUNTIF($B$15:$W$15,AD9)=0,"",COUNTIF($B$15:$W$15,AD9))</f>
        <v/>
      </c>
      <c r="AE15" s="425" t="str">
        <f t="shared" si="49"/>
        <v/>
      </c>
      <c r="AF15" s="127">
        <f t="shared" si="1"/>
        <v>3</v>
      </c>
      <c r="AG15" s="128">
        <f t="shared" si="2"/>
        <v>2</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f t="shared" si="38"/>
        <v>1</v>
      </c>
      <c r="AU15" s="130">
        <f t="shared" si="39"/>
        <v>0.8571428571428571</v>
      </c>
      <c r="AV15" s="131">
        <f t="shared" si="40"/>
        <v>0.12244897959183677</v>
      </c>
      <c r="AW15" s="131">
        <f t="shared" si="41"/>
        <v>0.34992710611188266</v>
      </c>
      <c r="AX15" s="131">
        <f t="shared" si="42"/>
        <v>0.15649215928719035</v>
      </c>
      <c r="AY15" s="131">
        <f t="shared" si="43"/>
        <v>0.30672463220289309</v>
      </c>
      <c r="AZ15" s="134">
        <f t="shared" si="44"/>
        <v>0.1428571428571429</v>
      </c>
      <c r="BA15" s="132">
        <f t="shared" si="45"/>
        <v>0.30672463220289309</v>
      </c>
      <c r="BB15" s="133"/>
      <c r="BC15" s="6"/>
      <c r="BD15" s="14"/>
      <c r="BE15" s="34">
        <v>6</v>
      </c>
      <c r="BF15" s="41" t="str">
        <f>VLOOKUP($BE15,Pilot1!$A$10:$C$59,3, FALSE)</f>
        <v>-</v>
      </c>
      <c r="BG15" s="41" t="str">
        <f>VLOOKUP($BE15,Pilot2!$A$10:$C$59,3, FALSE)</f>
        <v>-</v>
      </c>
      <c r="BH15" s="41" t="str">
        <f>VLOOKUP($BE15,'P1'!$A$10:$C$59,3, FALSE)</f>
        <v>Easy</v>
      </c>
      <c r="BI15" s="41" t="str">
        <f>VLOOKUP($BE15,'P2'!$A$10:$C$59,3, FALSE)</f>
        <v>Easy</v>
      </c>
      <c r="BJ15" s="41" t="str">
        <f>VLOOKUP($BE15,'P3'!$A$10:$C$59,3, FALSE)</f>
        <v>Easy</v>
      </c>
      <c r="BK15" s="41" t="str">
        <f>VLOOKUP($BE15,'P4'!$A$10:$C$59,3, FALSE)</f>
        <v>Medium</v>
      </c>
      <c r="BL15" s="41" t="str">
        <f>VLOOKUP($BE15,'P5'!$A$10:$C$59,3, FALSE)</f>
        <v>Medium</v>
      </c>
      <c r="BM15" s="41" t="str">
        <f>VLOOKUP($BE15,'P6'!$A$10:$C$59,3, FALSE)</f>
        <v>-</v>
      </c>
      <c r="BN15" s="41" t="str">
        <f>VLOOKUP($BE15,'P7'!$A$10:$C$59,3, FALSE)</f>
        <v>-</v>
      </c>
      <c r="BO15" s="41" t="str">
        <f>VLOOKUP($BE15,'P8'!$A$10:$C$59,3, FALSE)</f>
        <v>-</v>
      </c>
      <c r="BP15" s="41" t="str">
        <f>VLOOKUP($BE15,'P9'!$A$10:$C$59,3, FALSE)</f>
        <v>-</v>
      </c>
      <c r="BQ15" s="41" t="str">
        <f>VLOOKUP($BE15,'P10'!$A$10:$C$59,3, FALSE)</f>
        <v>-</v>
      </c>
      <c r="BR15" s="41" t="str">
        <f>VLOOKUP($BE15,'P11'!$A$10:$C$59,3, FALSE)</f>
        <v>-</v>
      </c>
      <c r="BS15" s="41" t="str">
        <f>VLOOKUP($BE15,'P12'!$A$10:$C$59,3, FALSE)</f>
        <v>-</v>
      </c>
      <c r="BT15" s="41" t="str">
        <f>VLOOKUP($BE15,'P13'!$A$10:$C$59,3, FALSE)</f>
        <v>-</v>
      </c>
      <c r="BU15" s="41" t="str">
        <f>VLOOKUP($BE15,'P14'!$A$10:$C$59,3, FALSE)</f>
        <v>-</v>
      </c>
      <c r="BV15" s="41" t="str">
        <f>VLOOKUP($BE15,'P15'!$A$10:$C$59,3, FALSE)</f>
        <v>-</v>
      </c>
      <c r="BW15" s="41" t="str">
        <f>VLOOKUP($BE15,'P16'!$A$10:$C$59,3, FALSE)</f>
        <v>-</v>
      </c>
      <c r="BX15" s="41" t="str">
        <f>VLOOKUP($BE15,'P17'!$A$10:$C$59,3, FALSE)</f>
        <v>-</v>
      </c>
      <c r="BY15" s="41" t="str">
        <f>VLOOKUP($BE15,'P18'!$A$10:$C$59,3, FALSE)</f>
        <v>-</v>
      </c>
      <c r="BZ15" s="41" t="str">
        <f>VLOOKUP($BE15,'P19'!$A$10:$C$59,3, FALSE)</f>
        <v>-</v>
      </c>
      <c r="CA15" s="41" t="str">
        <f>VLOOKUP($BE15,'P20'!$A$10:$C$59,3, FALSE)</f>
        <v>-</v>
      </c>
    </row>
    <row r="16" spans="1:79" s="26" customFormat="1">
      <c r="A16" s="34">
        <v>7</v>
      </c>
      <c r="B16" s="41" t="str">
        <f t="shared" si="12"/>
        <v>-</v>
      </c>
      <c r="C16" s="41" t="str">
        <f t="shared" si="13"/>
        <v>-</v>
      </c>
      <c r="D16" s="41" t="str">
        <f t="shared" si="14"/>
        <v>Hard</v>
      </c>
      <c r="E16" s="41" t="str">
        <f t="shared" si="15"/>
        <v>Fail</v>
      </c>
      <c r="F16" s="41" t="str">
        <f t="shared" si="16"/>
        <v>Assist</v>
      </c>
      <c r="G16" s="41" t="str">
        <f t="shared" si="17"/>
        <v>Medium</v>
      </c>
      <c r="H16" s="41" t="str">
        <f t="shared" si="18"/>
        <v>Hard</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f t="shared" si="50"/>
        <v>1</v>
      </c>
      <c r="AA16" s="126">
        <f t="shared" si="50"/>
        <v>2</v>
      </c>
      <c r="AB16" s="126">
        <f t="shared" si="50"/>
        <v>1</v>
      </c>
      <c r="AC16" s="126">
        <f t="shared" si="50"/>
        <v>1</v>
      </c>
      <c r="AD16" s="126" t="str">
        <f>IF(COUNTIF($B$16:$W$16,AD9)=0,"",COUNTIF($B$16:$W$16,AD9))</f>
        <v/>
      </c>
      <c r="AE16" s="425" t="str">
        <f t="shared" si="50"/>
        <v/>
      </c>
      <c r="AF16" s="127" t="str">
        <f t="shared" si="1"/>
        <v/>
      </c>
      <c r="AG16" s="128">
        <f t="shared" si="2"/>
        <v>1</v>
      </c>
      <c r="AH16" s="128">
        <f t="shared" si="3"/>
        <v>2</v>
      </c>
      <c r="AI16" s="128" t="str">
        <f t="shared" si="4"/>
        <v/>
      </c>
      <c r="AJ16" s="128" t="str">
        <f t="shared" si="35"/>
        <v/>
      </c>
      <c r="AK16" s="128" t="str">
        <f t="shared" si="5"/>
        <v/>
      </c>
      <c r="AL16" s="128" t="str">
        <f t="shared" si="6"/>
        <v/>
      </c>
      <c r="AM16" s="127" t="str">
        <f t="shared" si="7"/>
        <v/>
      </c>
      <c r="AN16" s="128" t="str">
        <f t="shared" si="8"/>
        <v/>
      </c>
      <c r="AO16" s="128" t="str">
        <f t="shared" si="9"/>
        <v/>
      </c>
      <c r="AP16" s="128">
        <f t="shared" si="36"/>
        <v>1</v>
      </c>
      <c r="AQ16" s="128">
        <f t="shared" si="37"/>
        <v>1</v>
      </c>
      <c r="AR16" s="128" t="str">
        <f t="shared" si="10"/>
        <v/>
      </c>
      <c r="AS16" s="129" t="str">
        <f t="shared" si="11"/>
        <v/>
      </c>
      <c r="AT16" s="130">
        <f t="shared" si="38"/>
        <v>0.6</v>
      </c>
      <c r="AU16" s="130">
        <f t="shared" si="39"/>
        <v>0.5714285714285714</v>
      </c>
      <c r="AV16" s="131">
        <f t="shared" si="40"/>
        <v>0.24489795918367346</v>
      </c>
      <c r="AW16" s="131">
        <f t="shared" si="41"/>
        <v>0.49487165930539351</v>
      </c>
      <c r="AX16" s="131">
        <f t="shared" si="42"/>
        <v>0.22131333406899523</v>
      </c>
      <c r="AY16" s="131">
        <f t="shared" si="43"/>
        <v>0.43377413477523064</v>
      </c>
      <c r="AZ16" s="134">
        <f t="shared" si="44"/>
        <v>0.43377413477523064</v>
      </c>
      <c r="BA16" s="132">
        <f t="shared" si="45"/>
        <v>0.43377413477523064</v>
      </c>
      <c r="BB16" s="133"/>
      <c r="BC16" s="6"/>
      <c r="BD16" s="14"/>
      <c r="BE16" s="34">
        <v>7</v>
      </c>
      <c r="BF16" s="41" t="str">
        <f>VLOOKUP($BE16,Pilot1!$A$10:$C$59,3, FALSE)</f>
        <v>-</v>
      </c>
      <c r="BG16" s="41" t="str">
        <f>VLOOKUP($BE16,Pilot2!$A$10:$C$59,3, FALSE)</f>
        <v>-</v>
      </c>
      <c r="BH16" s="41" t="str">
        <f>VLOOKUP($BE16,'P1'!$A$10:$C$59,3, FALSE)</f>
        <v>Hard</v>
      </c>
      <c r="BI16" s="41" t="str">
        <f>VLOOKUP($BE16,'P2'!$A$10:$C$59,3, FALSE)</f>
        <v>Fail</v>
      </c>
      <c r="BJ16" s="41" t="str">
        <f>VLOOKUP($BE16,'P3'!$A$10:$C$59,3, FALSE)</f>
        <v>Assist</v>
      </c>
      <c r="BK16" s="41" t="str">
        <f>VLOOKUP($BE16,'P4'!$A$10:$C$59,3, FALSE)</f>
        <v>Medium</v>
      </c>
      <c r="BL16" s="41" t="str">
        <f>VLOOKUP($BE16,'P5'!$A$10:$C$59,3, FALSE)</f>
        <v>Hard</v>
      </c>
      <c r="BM16" s="41" t="str">
        <f>VLOOKUP($BE16,'P6'!$A$10:$C$59,3, FALSE)</f>
        <v>-</v>
      </c>
      <c r="BN16" s="41" t="str">
        <f>VLOOKUP($BE16,'P7'!$A$10:$C$59,3, FALSE)</f>
        <v>-</v>
      </c>
      <c r="BO16" s="41" t="str">
        <f>VLOOKUP($BE16,'P8'!$A$10:$C$59,3, FALSE)</f>
        <v>-</v>
      </c>
      <c r="BP16" s="41" t="str">
        <f>VLOOKUP($BE16,'P9'!$A$10:$C$59,3, FALSE)</f>
        <v>-</v>
      </c>
      <c r="BQ16" s="41" t="str">
        <f>VLOOKUP($BE16,'P10'!$A$10:$C$59,3, FALSE)</f>
        <v>-</v>
      </c>
      <c r="BR16" s="41" t="str">
        <f>VLOOKUP($BE16,'P11'!$A$10:$C$59,3, FALSE)</f>
        <v>-</v>
      </c>
      <c r="BS16" s="41" t="str">
        <f>VLOOKUP($BE16,'P12'!$A$10:$C$59,3, FALSE)</f>
        <v>-</v>
      </c>
      <c r="BT16" s="41" t="str">
        <f>VLOOKUP($BE16,'P13'!$A$10:$C$59,3, FALSE)</f>
        <v>-</v>
      </c>
      <c r="BU16" s="41" t="str">
        <f>VLOOKUP($BE16,'P14'!$A$10:$C$59,3, FALSE)</f>
        <v>-</v>
      </c>
      <c r="BV16" s="41" t="str">
        <f>VLOOKUP($BE16,'P15'!$A$10:$C$59,3, FALSE)</f>
        <v>-</v>
      </c>
      <c r="BW16" s="41" t="str">
        <f>VLOOKUP($BE16,'P16'!$A$10:$C$59,3, FALSE)</f>
        <v>-</v>
      </c>
      <c r="BX16" s="41" t="str">
        <f>VLOOKUP($BE16,'P17'!$A$10:$C$59,3, FALSE)</f>
        <v>-</v>
      </c>
      <c r="BY16" s="41" t="str">
        <f>VLOOKUP($BE16,'P18'!$A$10:$C$59,3, FALSE)</f>
        <v>-</v>
      </c>
      <c r="BZ16" s="41" t="str">
        <f>VLOOKUP($BE16,'P19'!$A$10:$C$59,3, FALSE)</f>
        <v>-</v>
      </c>
      <c r="CA16" s="41" t="str">
        <f>VLOOKUP($BE16,'P20'!$A$10:$C$59,3, FALSE)</f>
        <v>-</v>
      </c>
    </row>
    <row r="17" spans="1:79" s="26" customFormat="1">
      <c r="A17" s="34">
        <v>8</v>
      </c>
      <c r="B17" s="41" t="str">
        <f t="shared" si="12"/>
        <v>-</v>
      </c>
      <c r="C17" s="41" t="str">
        <f t="shared" si="13"/>
        <v>-</v>
      </c>
      <c r="D17" s="41" t="e">
        <f t="shared" si="14"/>
        <v>#N/A</v>
      </c>
      <c r="E17" s="41" t="e">
        <f t="shared" si="15"/>
        <v>#N/A</v>
      </c>
      <c r="F17" s="41" t="e">
        <f t="shared" si="16"/>
        <v>#N/A</v>
      </c>
      <c r="G17" s="41" t="e">
        <f t="shared" si="17"/>
        <v>#N/A</v>
      </c>
      <c r="H17" s="41" t="e">
        <f t="shared" si="18"/>
        <v>#N/A</v>
      </c>
      <c r="I17" s="41" t="e">
        <f t="shared" si="19"/>
        <v>#N/A</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c r="A18" s="34">
        <v>9</v>
      </c>
      <c r="B18" s="41" t="str">
        <f t="shared" si="12"/>
        <v>-</v>
      </c>
      <c r="C18" s="41" t="str">
        <f t="shared" si="13"/>
        <v>-</v>
      </c>
      <c r="D18" s="41" t="e">
        <f t="shared" si="14"/>
        <v>#N/A</v>
      </c>
      <c r="E18" s="41" t="e">
        <f t="shared" si="15"/>
        <v>#N/A</v>
      </c>
      <c r="F18" s="41" t="e">
        <f t="shared" si="16"/>
        <v>#N/A</v>
      </c>
      <c r="G18" s="41" t="e">
        <f t="shared" si="17"/>
        <v>#N/A</v>
      </c>
      <c r="H18" s="41" t="e">
        <f t="shared" si="18"/>
        <v>#N/A</v>
      </c>
      <c r="I18" s="41" t="e">
        <f t="shared" si="19"/>
        <v>#N/A</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str">
        <f t="shared" si="12"/>
        <v>-</v>
      </c>
      <c r="C19" s="41" t="str">
        <f t="shared" si="13"/>
        <v>-</v>
      </c>
      <c r="D19" s="41" t="e">
        <f t="shared" si="14"/>
        <v>#N/A</v>
      </c>
      <c r="E19" s="41" t="e">
        <f t="shared" si="15"/>
        <v>#N/A</v>
      </c>
      <c r="F19" s="41" t="e">
        <f t="shared" si="16"/>
        <v>#N/A</v>
      </c>
      <c r="G19" s="41" t="e">
        <f t="shared" si="17"/>
        <v>#N/A</v>
      </c>
      <c r="H19" s="41" t="e">
        <f t="shared" si="18"/>
        <v>#N/A</v>
      </c>
      <c r="I19" s="41" t="e">
        <f t="shared" si="19"/>
        <v>#N/A</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str">
        <f t="shared" si="12"/>
        <v>-</v>
      </c>
      <c r="C20" s="41" t="str">
        <f t="shared" si="13"/>
        <v>-</v>
      </c>
      <c r="D20" s="41" t="e">
        <f t="shared" si="14"/>
        <v>#N/A</v>
      </c>
      <c r="E20" s="41" t="e">
        <f t="shared" si="15"/>
        <v>#N/A</v>
      </c>
      <c r="F20" s="41" t="e">
        <f t="shared" si="16"/>
        <v>#N/A</v>
      </c>
      <c r="G20" s="41" t="e">
        <f t="shared" si="17"/>
        <v>#N/A</v>
      </c>
      <c r="H20" s="41" t="e">
        <f t="shared" si="18"/>
        <v>#N/A</v>
      </c>
      <c r="I20" s="41" t="e">
        <f t="shared" si="19"/>
        <v>#N/A</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str">
        <f t="shared" si="12"/>
        <v>-</v>
      </c>
      <c r="C21" s="41" t="str">
        <f t="shared" si="13"/>
        <v>-</v>
      </c>
      <c r="D21" s="41" t="e">
        <f t="shared" si="14"/>
        <v>#N/A</v>
      </c>
      <c r="E21" s="41" t="e">
        <f t="shared" si="15"/>
        <v>#N/A</v>
      </c>
      <c r="F21" s="41" t="e">
        <f t="shared" si="16"/>
        <v>#N/A</v>
      </c>
      <c r="G21" s="41" t="e">
        <f t="shared" si="17"/>
        <v>#N/A</v>
      </c>
      <c r="H21" s="41" t="e">
        <f t="shared" si="18"/>
        <v>#N/A</v>
      </c>
      <c r="I21" s="41" t="e">
        <f t="shared" si="19"/>
        <v>#N/A</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str">
        <f t="shared" si="12"/>
        <v>-</v>
      </c>
      <c r="C22" s="41" t="str">
        <f t="shared" si="13"/>
        <v>-</v>
      </c>
      <c r="D22" s="41" t="e">
        <f t="shared" si="14"/>
        <v>#N/A</v>
      </c>
      <c r="E22" s="41" t="e">
        <f t="shared" si="15"/>
        <v>#N/A</v>
      </c>
      <c r="F22" s="41" t="e">
        <f t="shared" si="16"/>
        <v>#N/A</v>
      </c>
      <c r="G22" s="41" t="e">
        <f t="shared" si="17"/>
        <v>#N/A</v>
      </c>
      <c r="H22" s="41" t="e">
        <f t="shared" si="18"/>
        <v>#N/A</v>
      </c>
      <c r="I22" s="41" t="e">
        <f t="shared" si="19"/>
        <v>#N/A</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str">
        <f t="shared" si="12"/>
        <v>-</v>
      </c>
      <c r="C23" s="41" t="str">
        <f t="shared" si="13"/>
        <v>-</v>
      </c>
      <c r="D23" s="41" t="e">
        <f t="shared" si="14"/>
        <v>#N/A</v>
      </c>
      <c r="E23" s="41" t="e">
        <f t="shared" si="15"/>
        <v>#N/A</v>
      </c>
      <c r="F23" s="41" t="e">
        <f t="shared" si="16"/>
        <v>#N/A</v>
      </c>
      <c r="G23" s="41" t="e">
        <f t="shared" si="17"/>
        <v>#N/A</v>
      </c>
      <c r="H23" s="41" t="e">
        <f t="shared" si="18"/>
        <v>#N/A</v>
      </c>
      <c r="I23" s="41" t="e">
        <f t="shared" si="19"/>
        <v>#N/A</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str">
        <f t="shared" si="12"/>
        <v>-</v>
      </c>
      <c r="C24" s="41" t="str">
        <f t="shared" si="13"/>
        <v>-</v>
      </c>
      <c r="D24" s="41" t="e">
        <f t="shared" si="14"/>
        <v>#N/A</v>
      </c>
      <c r="E24" s="41" t="e">
        <f t="shared" si="15"/>
        <v>#N/A</v>
      </c>
      <c r="F24" s="41" t="e">
        <f t="shared" si="16"/>
        <v>#N/A</v>
      </c>
      <c r="G24" s="41" t="e">
        <f t="shared" si="17"/>
        <v>#N/A</v>
      </c>
      <c r="H24" s="41" t="e">
        <f t="shared" si="18"/>
        <v>#N/A</v>
      </c>
      <c r="I24" s="41" t="e">
        <f t="shared" si="19"/>
        <v>#N/A</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str">
        <f t="shared" si="12"/>
        <v>-</v>
      </c>
      <c r="C25" s="41" t="str">
        <f t="shared" si="13"/>
        <v>-</v>
      </c>
      <c r="D25" s="41" t="e">
        <f t="shared" si="14"/>
        <v>#N/A</v>
      </c>
      <c r="E25" s="41" t="e">
        <f t="shared" si="15"/>
        <v>#N/A</v>
      </c>
      <c r="F25" s="41" t="e">
        <f t="shared" si="16"/>
        <v>#N/A</v>
      </c>
      <c r="G25" s="41" t="e">
        <f t="shared" si="17"/>
        <v>#N/A</v>
      </c>
      <c r="H25" s="41" t="e">
        <f t="shared" si="18"/>
        <v>#N/A</v>
      </c>
      <c r="I25" s="41" t="e">
        <f t="shared" si="19"/>
        <v>#N/A</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str">
        <f t="shared" si="12"/>
        <v>-</v>
      </c>
      <c r="C26" s="41" t="str">
        <f t="shared" si="13"/>
        <v>-</v>
      </c>
      <c r="D26" s="41" t="e">
        <f t="shared" si="14"/>
        <v>#N/A</v>
      </c>
      <c r="E26" s="41" t="e">
        <f t="shared" si="15"/>
        <v>#N/A</v>
      </c>
      <c r="F26" s="41" t="e">
        <f t="shared" si="16"/>
        <v>#N/A</v>
      </c>
      <c r="G26" s="41" t="e">
        <f t="shared" si="17"/>
        <v>#N/A</v>
      </c>
      <c r="H26" s="41" t="e">
        <f t="shared" si="18"/>
        <v>#N/A</v>
      </c>
      <c r="I26" s="41" t="e">
        <f t="shared" si="19"/>
        <v>#N/A</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str">
        <f t="shared" si="12"/>
        <v>-</v>
      </c>
      <c r="C27" s="41" t="str">
        <f t="shared" si="13"/>
        <v>-</v>
      </c>
      <c r="D27" s="41" t="e">
        <f t="shared" si="14"/>
        <v>#N/A</v>
      </c>
      <c r="E27" s="41" t="e">
        <f t="shared" si="15"/>
        <v>#N/A</v>
      </c>
      <c r="F27" s="41" t="e">
        <f t="shared" si="16"/>
        <v>#N/A</v>
      </c>
      <c r="G27" s="41" t="e">
        <f t="shared" si="17"/>
        <v>#N/A</v>
      </c>
      <c r="H27" s="41" t="e">
        <f t="shared" si="18"/>
        <v>#N/A</v>
      </c>
      <c r="I27" s="41" t="e">
        <f t="shared" si="19"/>
        <v>#N/A</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str">
        <f t="shared" si="12"/>
        <v>-</v>
      </c>
      <c r="C28" s="41" t="str">
        <f t="shared" si="13"/>
        <v>-</v>
      </c>
      <c r="D28" s="41" t="e">
        <f t="shared" si="14"/>
        <v>#N/A</v>
      </c>
      <c r="E28" s="41" t="e">
        <f t="shared" si="15"/>
        <v>#N/A</v>
      </c>
      <c r="F28" s="41" t="e">
        <f t="shared" si="16"/>
        <v>#N/A</v>
      </c>
      <c r="G28" s="41" t="e">
        <f t="shared" si="17"/>
        <v>#N/A</v>
      </c>
      <c r="H28" s="41" t="e">
        <f t="shared" si="18"/>
        <v>#N/A</v>
      </c>
      <c r="I28" s="41" t="e">
        <f t="shared" si="19"/>
        <v>#N/A</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str">
        <f t="shared" si="12"/>
        <v>-</v>
      </c>
      <c r="C29" s="41" t="str">
        <f t="shared" si="13"/>
        <v>-</v>
      </c>
      <c r="D29" s="41" t="e">
        <f t="shared" si="14"/>
        <v>#N/A</v>
      </c>
      <c r="E29" s="41" t="e">
        <f t="shared" si="15"/>
        <v>#N/A</v>
      </c>
      <c r="F29" s="41" t="e">
        <f t="shared" si="16"/>
        <v>#N/A</v>
      </c>
      <c r="G29" s="41" t="e">
        <f t="shared" si="17"/>
        <v>#N/A</v>
      </c>
      <c r="H29" s="41" t="e">
        <f t="shared" si="18"/>
        <v>#N/A</v>
      </c>
      <c r="I29" s="41" t="e">
        <f t="shared" si="19"/>
        <v>#N/A</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str">
        <f t="shared" si="12"/>
        <v>-</v>
      </c>
      <c r="C30" s="41" t="str">
        <f t="shared" si="13"/>
        <v>-</v>
      </c>
      <c r="D30" s="41" t="e">
        <f t="shared" si="14"/>
        <v>#N/A</v>
      </c>
      <c r="E30" s="41" t="e">
        <f t="shared" si="15"/>
        <v>#N/A</v>
      </c>
      <c r="F30" s="41" t="e">
        <f t="shared" si="16"/>
        <v>#N/A</v>
      </c>
      <c r="G30" s="41" t="e">
        <f t="shared" si="17"/>
        <v>#N/A</v>
      </c>
      <c r="H30" s="41" t="e">
        <f t="shared" si="18"/>
        <v>#N/A</v>
      </c>
      <c r="I30" s="41" t="e">
        <f t="shared" si="19"/>
        <v>#N/A</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str">
        <f t="shared" si="12"/>
        <v>-</v>
      </c>
      <c r="C31" s="41" t="str">
        <f t="shared" si="13"/>
        <v>-</v>
      </c>
      <c r="D31" s="41" t="e">
        <f t="shared" si="14"/>
        <v>#N/A</v>
      </c>
      <c r="E31" s="41" t="e">
        <f t="shared" si="15"/>
        <v>#N/A</v>
      </c>
      <c r="F31" s="41" t="e">
        <f t="shared" si="16"/>
        <v>#N/A</v>
      </c>
      <c r="G31" s="41" t="e">
        <f t="shared" si="17"/>
        <v>#N/A</v>
      </c>
      <c r="H31" s="41" t="e">
        <f t="shared" si="18"/>
        <v>#N/A</v>
      </c>
      <c r="I31" s="41" t="e">
        <f t="shared" si="19"/>
        <v>#N/A</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str">
        <f t="shared" si="12"/>
        <v>-</v>
      </c>
      <c r="C32" s="41" t="str">
        <f t="shared" si="13"/>
        <v>-</v>
      </c>
      <c r="D32" s="41" t="e">
        <f t="shared" si="14"/>
        <v>#N/A</v>
      </c>
      <c r="E32" s="41" t="e">
        <f t="shared" si="15"/>
        <v>#N/A</v>
      </c>
      <c r="F32" s="41" t="e">
        <f t="shared" si="16"/>
        <v>#N/A</v>
      </c>
      <c r="G32" s="41" t="e">
        <f t="shared" si="17"/>
        <v>#N/A</v>
      </c>
      <c r="H32" s="41" t="e">
        <f t="shared" si="18"/>
        <v>#N/A</v>
      </c>
      <c r="I32" s="41" t="e">
        <f t="shared" si="19"/>
        <v>#N/A</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str">
        <f t="shared" si="12"/>
        <v>-</v>
      </c>
      <c r="C33" s="41" t="str">
        <f t="shared" si="13"/>
        <v>-</v>
      </c>
      <c r="D33" s="41" t="e">
        <f t="shared" si="14"/>
        <v>#N/A</v>
      </c>
      <c r="E33" s="41" t="e">
        <f t="shared" si="15"/>
        <v>#N/A</v>
      </c>
      <c r="F33" s="41" t="e">
        <f t="shared" si="16"/>
        <v>#N/A</v>
      </c>
      <c r="G33" s="41" t="e">
        <f t="shared" si="17"/>
        <v>#N/A</v>
      </c>
      <c r="H33" s="41" t="e">
        <f t="shared" si="18"/>
        <v>#N/A</v>
      </c>
      <c r="I33" s="41" t="e">
        <f t="shared" si="19"/>
        <v>#N/A</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str">
        <f t="shared" si="12"/>
        <v>-</v>
      </c>
      <c r="C34" s="41" t="str">
        <f t="shared" si="13"/>
        <v>-</v>
      </c>
      <c r="D34" s="41" t="e">
        <f t="shared" si="14"/>
        <v>#N/A</v>
      </c>
      <c r="E34" s="41" t="e">
        <f t="shared" si="15"/>
        <v>#N/A</v>
      </c>
      <c r="F34" s="41" t="e">
        <f t="shared" si="16"/>
        <v>#N/A</v>
      </c>
      <c r="G34" s="41" t="e">
        <f t="shared" si="17"/>
        <v>#N/A</v>
      </c>
      <c r="H34" s="41" t="e">
        <f t="shared" si="18"/>
        <v>#N/A</v>
      </c>
      <c r="I34" s="41" t="e">
        <f t="shared" si="19"/>
        <v>#N/A</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str">
        <f t="shared" si="12"/>
        <v>-</v>
      </c>
      <c r="C35" s="41" t="str">
        <f t="shared" si="13"/>
        <v>-</v>
      </c>
      <c r="D35" s="41" t="e">
        <f t="shared" si="14"/>
        <v>#N/A</v>
      </c>
      <c r="E35" s="41" t="e">
        <f t="shared" si="15"/>
        <v>#N/A</v>
      </c>
      <c r="F35" s="41" t="e">
        <f t="shared" si="16"/>
        <v>#N/A</v>
      </c>
      <c r="G35" s="41" t="e">
        <f t="shared" si="17"/>
        <v>#N/A</v>
      </c>
      <c r="H35" s="41" t="e">
        <f t="shared" si="18"/>
        <v>#N/A</v>
      </c>
      <c r="I35" s="41" t="e">
        <f t="shared" si="19"/>
        <v>#N/A</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str">
        <f t="shared" si="12"/>
        <v>-</v>
      </c>
      <c r="C36" s="41" t="str">
        <f t="shared" si="13"/>
        <v>-</v>
      </c>
      <c r="D36" s="41" t="e">
        <f t="shared" si="14"/>
        <v>#N/A</v>
      </c>
      <c r="E36" s="41" t="e">
        <f t="shared" si="15"/>
        <v>#N/A</v>
      </c>
      <c r="F36" s="41" t="e">
        <f t="shared" si="16"/>
        <v>#N/A</v>
      </c>
      <c r="G36" s="41" t="e">
        <f t="shared" si="17"/>
        <v>#N/A</v>
      </c>
      <c r="H36" s="41" t="e">
        <f t="shared" si="18"/>
        <v>#N/A</v>
      </c>
      <c r="I36" s="41" t="e">
        <f t="shared" si="19"/>
        <v>#N/A</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str">
        <f t="shared" si="12"/>
        <v>-</v>
      </c>
      <c r="C37" s="41" t="str">
        <f t="shared" si="13"/>
        <v>-</v>
      </c>
      <c r="D37" s="41" t="e">
        <f t="shared" si="14"/>
        <v>#N/A</v>
      </c>
      <c r="E37" s="41" t="e">
        <f t="shared" si="15"/>
        <v>#N/A</v>
      </c>
      <c r="F37" s="41" t="e">
        <f t="shared" si="16"/>
        <v>#N/A</v>
      </c>
      <c r="G37" s="41" t="e">
        <f t="shared" si="17"/>
        <v>#N/A</v>
      </c>
      <c r="H37" s="41" t="e">
        <f t="shared" si="18"/>
        <v>#N/A</v>
      </c>
      <c r="I37" s="41" t="e">
        <f t="shared" si="19"/>
        <v>#N/A</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str">
        <f t="shared" si="12"/>
        <v>-</v>
      </c>
      <c r="C38" s="41" t="str">
        <f t="shared" si="13"/>
        <v>-</v>
      </c>
      <c r="D38" s="41" t="e">
        <f t="shared" si="14"/>
        <v>#N/A</v>
      </c>
      <c r="E38" s="41" t="e">
        <f t="shared" si="15"/>
        <v>#N/A</v>
      </c>
      <c r="F38" s="41" t="e">
        <f t="shared" si="16"/>
        <v>#N/A</v>
      </c>
      <c r="G38" s="41" t="e">
        <f t="shared" si="17"/>
        <v>#N/A</v>
      </c>
      <c r="H38" s="41" t="e">
        <f t="shared" si="18"/>
        <v>#N/A</v>
      </c>
      <c r="I38" s="41" t="e">
        <f t="shared" si="19"/>
        <v>#N/A</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str">
        <f t="shared" si="12"/>
        <v>-</v>
      </c>
      <c r="C39" s="41" t="str">
        <f t="shared" si="13"/>
        <v>-</v>
      </c>
      <c r="D39" s="41" t="e">
        <f t="shared" si="14"/>
        <v>#N/A</v>
      </c>
      <c r="E39" s="41" t="e">
        <f t="shared" si="15"/>
        <v>#N/A</v>
      </c>
      <c r="F39" s="41" t="e">
        <f t="shared" si="16"/>
        <v>#N/A</v>
      </c>
      <c r="G39" s="41" t="e">
        <f t="shared" si="17"/>
        <v>#N/A</v>
      </c>
      <c r="H39" s="41" t="e">
        <f t="shared" si="18"/>
        <v>#N/A</v>
      </c>
      <c r="I39" s="41" t="e">
        <f t="shared" si="19"/>
        <v>#N/A</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str">
        <f t="shared" si="12"/>
        <v>-</v>
      </c>
      <c r="C40" s="41" t="str">
        <f t="shared" si="13"/>
        <v>-</v>
      </c>
      <c r="D40" s="41" t="e">
        <f t="shared" si="14"/>
        <v>#N/A</v>
      </c>
      <c r="E40" s="41" t="e">
        <f t="shared" si="15"/>
        <v>#N/A</v>
      </c>
      <c r="F40" s="41" t="e">
        <f t="shared" si="16"/>
        <v>#N/A</v>
      </c>
      <c r="G40" s="41" t="e">
        <f t="shared" si="17"/>
        <v>#N/A</v>
      </c>
      <c r="H40" s="41" t="e">
        <f t="shared" si="18"/>
        <v>#N/A</v>
      </c>
      <c r="I40" s="41" t="e">
        <f t="shared" si="19"/>
        <v>#N/A</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str">
        <f t="shared" si="12"/>
        <v>-</v>
      </c>
      <c r="C41" s="41" t="str">
        <f t="shared" si="13"/>
        <v>-</v>
      </c>
      <c r="D41" s="41" t="e">
        <f t="shared" si="14"/>
        <v>#N/A</v>
      </c>
      <c r="E41" s="41" t="e">
        <f t="shared" si="15"/>
        <v>#N/A</v>
      </c>
      <c r="F41" s="41" t="e">
        <f t="shared" si="16"/>
        <v>#N/A</v>
      </c>
      <c r="G41" s="41" t="e">
        <f t="shared" si="17"/>
        <v>#N/A</v>
      </c>
      <c r="H41" s="41" t="e">
        <f t="shared" si="18"/>
        <v>#N/A</v>
      </c>
      <c r="I41" s="41" t="e">
        <f t="shared" si="19"/>
        <v>#N/A</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str">
        <f t="shared" si="12"/>
        <v>-</v>
      </c>
      <c r="C42" s="41" t="str">
        <f t="shared" si="13"/>
        <v>-</v>
      </c>
      <c r="D42" s="41" t="e">
        <f t="shared" si="14"/>
        <v>#N/A</v>
      </c>
      <c r="E42" s="41" t="e">
        <f t="shared" si="15"/>
        <v>#N/A</v>
      </c>
      <c r="F42" s="41" t="e">
        <f t="shared" si="16"/>
        <v>#N/A</v>
      </c>
      <c r="G42" s="41" t="e">
        <f t="shared" si="17"/>
        <v>#N/A</v>
      </c>
      <c r="H42" s="41" t="e">
        <f t="shared" si="18"/>
        <v>#N/A</v>
      </c>
      <c r="I42" s="41" t="e">
        <f t="shared" si="19"/>
        <v>#N/A</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str">
        <f t="shared" si="12"/>
        <v>-</v>
      </c>
      <c r="C43" s="41" t="str">
        <f t="shared" si="13"/>
        <v>-</v>
      </c>
      <c r="D43" s="41" t="e">
        <f t="shared" si="14"/>
        <v>#N/A</v>
      </c>
      <c r="E43" s="41" t="e">
        <f t="shared" si="15"/>
        <v>#N/A</v>
      </c>
      <c r="F43" s="41" t="e">
        <f t="shared" si="16"/>
        <v>#N/A</v>
      </c>
      <c r="G43" s="41" t="e">
        <f t="shared" si="17"/>
        <v>#N/A</v>
      </c>
      <c r="H43" s="41" t="e">
        <f t="shared" si="18"/>
        <v>#N/A</v>
      </c>
      <c r="I43" s="41" t="e">
        <f t="shared" si="19"/>
        <v>#N/A</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str">
        <f t="shared" si="12"/>
        <v>-</v>
      </c>
      <c r="C44" s="41" t="str">
        <f t="shared" si="13"/>
        <v>-</v>
      </c>
      <c r="D44" s="41" t="e">
        <f t="shared" si="14"/>
        <v>#N/A</v>
      </c>
      <c r="E44" s="41" t="e">
        <f t="shared" si="15"/>
        <v>#N/A</v>
      </c>
      <c r="F44" s="41" t="e">
        <f t="shared" si="16"/>
        <v>#N/A</v>
      </c>
      <c r="G44" s="41" t="e">
        <f t="shared" si="17"/>
        <v>#N/A</v>
      </c>
      <c r="H44" s="41" t="e">
        <f t="shared" si="18"/>
        <v>#N/A</v>
      </c>
      <c r="I44" s="41" t="e">
        <f t="shared" si="19"/>
        <v>#N/A</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str">
        <f t="shared" si="12"/>
        <v>-</v>
      </c>
      <c r="C45" s="41" t="str">
        <f t="shared" si="13"/>
        <v>-</v>
      </c>
      <c r="D45" s="41" t="e">
        <f t="shared" si="14"/>
        <v>#N/A</v>
      </c>
      <c r="E45" s="41" t="e">
        <f t="shared" si="15"/>
        <v>#N/A</v>
      </c>
      <c r="F45" s="41" t="e">
        <f t="shared" si="16"/>
        <v>#N/A</v>
      </c>
      <c r="G45" s="41" t="e">
        <f t="shared" si="17"/>
        <v>#N/A</v>
      </c>
      <c r="H45" s="41" t="e">
        <f t="shared" si="18"/>
        <v>#N/A</v>
      </c>
      <c r="I45" s="41" t="e">
        <f t="shared" si="19"/>
        <v>#N/A</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str">
        <f t="shared" si="12"/>
        <v>-</v>
      </c>
      <c r="C46" s="41" t="str">
        <f t="shared" si="13"/>
        <v>-</v>
      </c>
      <c r="D46" s="41" t="e">
        <f t="shared" si="14"/>
        <v>#N/A</v>
      </c>
      <c r="E46" s="41" t="e">
        <f t="shared" si="15"/>
        <v>#N/A</v>
      </c>
      <c r="F46" s="41" t="e">
        <f t="shared" si="16"/>
        <v>#N/A</v>
      </c>
      <c r="G46" s="41" t="e">
        <f t="shared" si="17"/>
        <v>#N/A</v>
      </c>
      <c r="H46" s="41" t="e">
        <f t="shared" si="18"/>
        <v>#N/A</v>
      </c>
      <c r="I46" s="41" t="e">
        <f t="shared" si="19"/>
        <v>#N/A</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str">
        <f t="shared" si="12"/>
        <v>-</v>
      </c>
      <c r="C47" s="41" t="str">
        <f t="shared" si="13"/>
        <v>-</v>
      </c>
      <c r="D47" s="41" t="e">
        <f t="shared" si="14"/>
        <v>#N/A</v>
      </c>
      <c r="E47" s="41" t="e">
        <f t="shared" si="15"/>
        <v>#N/A</v>
      </c>
      <c r="F47" s="41" t="e">
        <f t="shared" si="16"/>
        <v>#N/A</v>
      </c>
      <c r="G47" s="41" t="e">
        <f t="shared" si="17"/>
        <v>#N/A</v>
      </c>
      <c r="H47" s="41" t="e">
        <f t="shared" si="18"/>
        <v>#N/A</v>
      </c>
      <c r="I47" s="41" t="e">
        <f t="shared" si="19"/>
        <v>#N/A</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str">
        <f t="shared" si="12"/>
        <v>-</v>
      </c>
      <c r="C48" s="41" t="str">
        <f t="shared" si="13"/>
        <v>-</v>
      </c>
      <c r="D48" s="41" t="e">
        <f t="shared" si="14"/>
        <v>#N/A</v>
      </c>
      <c r="E48" s="41" t="e">
        <f t="shared" si="15"/>
        <v>#N/A</v>
      </c>
      <c r="F48" s="41" t="e">
        <f t="shared" si="16"/>
        <v>#N/A</v>
      </c>
      <c r="G48" s="41" t="e">
        <f t="shared" si="17"/>
        <v>#N/A</v>
      </c>
      <c r="H48" s="41" t="e">
        <f t="shared" si="18"/>
        <v>#N/A</v>
      </c>
      <c r="I48" s="41" t="e">
        <f t="shared" si="19"/>
        <v>#N/A</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str">
        <f t="shared" si="12"/>
        <v>-</v>
      </c>
      <c r="C49" s="41" t="str">
        <f t="shared" si="13"/>
        <v>-</v>
      </c>
      <c r="D49" s="41" t="e">
        <f t="shared" si="14"/>
        <v>#N/A</v>
      </c>
      <c r="E49" s="41" t="e">
        <f t="shared" si="15"/>
        <v>#N/A</v>
      </c>
      <c r="F49" s="41" t="e">
        <f t="shared" si="16"/>
        <v>#N/A</v>
      </c>
      <c r="G49" s="41" t="e">
        <f t="shared" si="17"/>
        <v>#N/A</v>
      </c>
      <c r="H49" s="41" t="e">
        <f t="shared" si="18"/>
        <v>#N/A</v>
      </c>
      <c r="I49" s="41" t="e">
        <f t="shared" si="19"/>
        <v>#N/A</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str">
        <f t="shared" si="12"/>
        <v>-</v>
      </c>
      <c r="C50" s="41" t="str">
        <f t="shared" si="13"/>
        <v>-</v>
      </c>
      <c r="D50" s="41" t="e">
        <f t="shared" si="14"/>
        <v>#N/A</v>
      </c>
      <c r="E50" s="41" t="e">
        <f t="shared" si="15"/>
        <v>#N/A</v>
      </c>
      <c r="F50" s="41" t="e">
        <f t="shared" si="16"/>
        <v>#N/A</v>
      </c>
      <c r="G50" s="41" t="e">
        <f t="shared" si="17"/>
        <v>#N/A</v>
      </c>
      <c r="H50" s="41" t="e">
        <f t="shared" si="18"/>
        <v>#N/A</v>
      </c>
      <c r="I50" s="41" t="e">
        <f t="shared" si="19"/>
        <v>#N/A</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str">
        <f t="shared" si="12"/>
        <v>-</v>
      </c>
      <c r="C51" s="41" t="str">
        <f t="shared" si="13"/>
        <v>-</v>
      </c>
      <c r="D51" s="41" t="e">
        <f t="shared" si="14"/>
        <v>#N/A</v>
      </c>
      <c r="E51" s="41" t="e">
        <f t="shared" si="15"/>
        <v>#N/A</v>
      </c>
      <c r="F51" s="41" t="e">
        <f t="shared" si="16"/>
        <v>#N/A</v>
      </c>
      <c r="G51" s="41" t="e">
        <f t="shared" si="17"/>
        <v>#N/A</v>
      </c>
      <c r="H51" s="41" t="e">
        <f t="shared" si="18"/>
        <v>#N/A</v>
      </c>
      <c r="I51" s="41" t="e">
        <f t="shared" si="19"/>
        <v>#N/A</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str">
        <f t="shared" si="12"/>
        <v>-</v>
      </c>
      <c r="C52" s="41" t="str">
        <f t="shared" si="13"/>
        <v>-</v>
      </c>
      <c r="D52" s="41" t="e">
        <f t="shared" si="14"/>
        <v>#N/A</v>
      </c>
      <c r="E52" s="41" t="e">
        <f t="shared" si="15"/>
        <v>#N/A</v>
      </c>
      <c r="F52" s="41" t="e">
        <f t="shared" si="16"/>
        <v>#N/A</v>
      </c>
      <c r="G52" s="41" t="e">
        <f t="shared" si="17"/>
        <v>#N/A</v>
      </c>
      <c r="H52" s="41" t="e">
        <f t="shared" si="18"/>
        <v>#N/A</v>
      </c>
      <c r="I52" s="41" t="e">
        <f t="shared" si="19"/>
        <v>#N/A</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str">
        <f t="shared" si="12"/>
        <v>-</v>
      </c>
      <c r="C53" s="41" t="str">
        <f t="shared" si="13"/>
        <v>-</v>
      </c>
      <c r="D53" s="41" t="e">
        <f t="shared" si="14"/>
        <v>#N/A</v>
      </c>
      <c r="E53" s="41" t="e">
        <f t="shared" si="15"/>
        <v>#N/A</v>
      </c>
      <c r="F53" s="41" t="e">
        <f t="shared" si="16"/>
        <v>#N/A</v>
      </c>
      <c r="G53" s="41" t="e">
        <f t="shared" si="17"/>
        <v>#N/A</v>
      </c>
      <c r="H53" s="41" t="e">
        <f t="shared" si="18"/>
        <v>#N/A</v>
      </c>
      <c r="I53" s="41" t="e">
        <f t="shared" si="19"/>
        <v>#N/A</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str">
        <f t="shared" si="12"/>
        <v>-</v>
      </c>
      <c r="C54" s="41" t="str">
        <f t="shared" si="13"/>
        <v>-</v>
      </c>
      <c r="D54" s="41" t="e">
        <f t="shared" si="14"/>
        <v>#N/A</v>
      </c>
      <c r="E54" s="41" t="e">
        <f t="shared" si="15"/>
        <v>#N/A</v>
      </c>
      <c r="F54" s="41" t="e">
        <f t="shared" si="16"/>
        <v>#N/A</v>
      </c>
      <c r="G54" s="41" t="e">
        <f t="shared" si="17"/>
        <v>#N/A</v>
      </c>
      <c r="H54" s="41" t="e">
        <f t="shared" si="18"/>
        <v>#N/A</v>
      </c>
      <c r="I54" s="41" t="e">
        <f t="shared" si="19"/>
        <v>#N/A</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str">
        <f t="shared" si="12"/>
        <v>-</v>
      </c>
      <c r="C55" s="41" t="str">
        <f t="shared" si="13"/>
        <v>-</v>
      </c>
      <c r="D55" s="41" t="e">
        <f t="shared" si="14"/>
        <v>#N/A</v>
      </c>
      <c r="E55" s="41" t="e">
        <f t="shared" si="15"/>
        <v>#N/A</v>
      </c>
      <c r="F55" s="41" t="e">
        <f t="shared" si="16"/>
        <v>#N/A</v>
      </c>
      <c r="G55" s="41" t="e">
        <f t="shared" si="17"/>
        <v>#N/A</v>
      </c>
      <c r="H55" s="41" t="e">
        <f t="shared" si="18"/>
        <v>#N/A</v>
      </c>
      <c r="I55" s="41" t="e">
        <f t="shared" si="19"/>
        <v>#N/A</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str">
        <f t="shared" si="12"/>
        <v>-</v>
      </c>
      <c r="C56" s="41" t="str">
        <f t="shared" si="13"/>
        <v>-</v>
      </c>
      <c r="D56" s="41" t="e">
        <f t="shared" si="14"/>
        <v>#N/A</v>
      </c>
      <c r="E56" s="41" t="e">
        <f t="shared" si="15"/>
        <v>#N/A</v>
      </c>
      <c r="F56" s="41" t="e">
        <f t="shared" si="16"/>
        <v>#N/A</v>
      </c>
      <c r="G56" s="41" t="e">
        <f t="shared" si="17"/>
        <v>#N/A</v>
      </c>
      <c r="H56" s="41" t="e">
        <f t="shared" si="18"/>
        <v>#N/A</v>
      </c>
      <c r="I56" s="41" t="e">
        <f t="shared" si="19"/>
        <v>#N/A</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str">
        <f t="shared" si="12"/>
        <v>-</v>
      </c>
      <c r="C57" s="41" t="str">
        <f t="shared" si="13"/>
        <v>-</v>
      </c>
      <c r="D57" s="41" t="e">
        <f t="shared" si="14"/>
        <v>#N/A</v>
      </c>
      <c r="E57" s="41" t="e">
        <f t="shared" si="15"/>
        <v>#N/A</v>
      </c>
      <c r="F57" s="41" t="e">
        <f t="shared" si="16"/>
        <v>#N/A</v>
      </c>
      <c r="G57" s="41" t="e">
        <f t="shared" si="17"/>
        <v>#N/A</v>
      </c>
      <c r="H57" s="41" t="e">
        <f t="shared" si="18"/>
        <v>#N/A</v>
      </c>
      <c r="I57" s="41" t="e">
        <f t="shared" si="19"/>
        <v>#N/A</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str">
        <f t="shared" si="12"/>
        <v>-</v>
      </c>
      <c r="C58" s="41" t="str">
        <f t="shared" si="13"/>
        <v>-</v>
      </c>
      <c r="D58" s="41" t="e">
        <f t="shared" si="14"/>
        <v>#N/A</v>
      </c>
      <c r="E58" s="41" t="e">
        <f t="shared" si="15"/>
        <v>#N/A</v>
      </c>
      <c r="F58" s="41" t="e">
        <f t="shared" si="16"/>
        <v>#N/A</v>
      </c>
      <c r="G58" s="41" t="e">
        <f t="shared" si="17"/>
        <v>#N/A</v>
      </c>
      <c r="H58" s="41" t="e">
        <f t="shared" si="18"/>
        <v>#N/A</v>
      </c>
      <c r="I58" s="41" t="e">
        <f t="shared" si="19"/>
        <v>#N/A</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str">
        <f t="shared" si="12"/>
        <v>-</v>
      </c>
      <c r="C59" s="41" t="str">
        <f t="shared" si="13"/>
        <v>-</v>
      </c>
      <c r="D59" s="41" t="e">
        <f t="shared" si="14"/>
        <v>#N/A</v>
      </c>
      <c r="E59" s="41" t="e">
        <f t="shared" si="15"/>
        <v>#N/A</v>
      </c>
      <c r="F59" s="41" t="e">
        <f t="shared" si="16"/>
        <v>#N/A</v>
      </c>
      <c r="G59" s="41" t="e">
        <f t="shared" si="17"/>
        <v>#N/A</v>
      </c>
      <c r="H59" s="41" t="e">
        <f t="shared" si="18"/>
        <v>#N/A</v>
      </c>
      <c r="I59" s="41" t="e">
        <f t="shared" si="19"/>
        <v>#N/A</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42" t="s">
        <v>254</v>
      </c>
      <c r="BD60" s="14"/>
      <c r="BI60" s="15"/>
      <c r="BJ60" s="16"/>
      <c r="BK60" s="16"/>
      <c r="BL60" s="16"/>
      <c r="BM60" s="27"/>
    </row>
    <row r="61" spans="1:79" s="26" customFormat="1" ht="15.75" thickBot="1">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17</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c r="A63" s="31">
        <v>1</v>
      </c>
      <c r="B63" s="41" t="str">
        <f>IF($BF$116="No","-",BF63)</f>
        <v>-</v>
      </c>
      <c r="C63" s="41" t="str">
        <f>IF($BG$116="No","-",BG63)</f>
        <v>-</v>
      </c>
      <c r="D63" s="41">
        <f>IF($BH$116="No","-",BH63)</f>
        <v>7.3837890625</v>
      </c>
      <c r="E63" s="41">
        <f>IF($BI$116="No","-",BI63)</f>
        <v>4.7978515625</v>
      </c>
      <c r="F63" s="41">
        <f>IF($BJ$116="No","-",BJ63)</f>
        <v>5.685546875</v>
      </c>
      <c r="G63" s="41">
        <f>IF($BK$116="No","-",BK63)</f>
        <v>5.619140625</v>
      </c>
      <c r="H63" s="41">
        <f>IF($BL$116="No","-",BL63)</f>
        <v>6.572265625</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6.01171875</v>
      </c>
      <c r="Z63" s="445">
        <f>IF(COUNTIF(B63:W63,"-")=22,"",MIN(B63:W63))</f>
        <v>4.7978515625</v>
      </c>
      <c r="AA63" s="445">
        <f>IF(COUNTIF(B63:W63,"-")=22,"",MAX(B63:W63))</f>
        <v>7.3837890625</v>
      </c>
      <c r="AB63" s="198">
        <f>IF(ISERROR(Y63)=TRUE,0,Y63)</f>
        <v>6.01171875</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t="str">
        <f>VLOOKUP($BE63,Pilot1!$A$10:$D$59,4, FALSE)</f>
        <v>-</v>
      </c>
      <c r="BG63" s="104" t="str">
        <f>VLOOKUP($BE63,Pilot2!$A$10:$D$59,4, FALSE)</f>
        <v>-</v>
      </c>
      <c r="BH63" s="104">
        <f>VLOOKUP($BE63,'P1'!$A$10:$D$59,4, FALSE)</f>
        <v>7.3837890625</v>
      </c>
      <c r="BI63" s="430">
        <f>VLOOKUP($BE63,'P2'!$A$10:$D$59,4, FALSE)</f>
        <v>4.7978515625</v>
      </c>
      <c r="BJ63" s="430">
        <f>VLOOKUP($BE63,'P3'!$A$10:$D$59,4, FALSE)</f>
        <v>5.685546875</v>
      </c>
      <c r="BK63" s="104">
        <f>VLOOKUP($BE63,'P4'!$A$10:$D$59,4, FALSE)</f>
        <v>5.619140625</v>
      </c>
      <c r="BL63" s="104">
        <f>VLOOKUP($BE63,'P5'!$A$10:$D$59,4, FALSE)</f>
        <v>6.572265625</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c r="A64" s="31">
        <v>2</v>
      </c>
      <c r="B64" s="41" t="str">
        <f t="shared" ref="B64:B112" si="82">IF($BF$116="No","-",BF64)</f>
        <v>-</v>
      </c>
      <c r="C64" s="41" t="str">
        <f t="shared" ref="C64:C112" si="83">IF($BG$116="No","-",BG64)</f>
        <v>-</v>
      </c>
      <c r="D64" s="41">
        <f t="shared" ref="D64:D112" si="84">IF($BH$116="No","-",BH64)</f>
        <v>9.921875</v>
      </c>
      <c r="E64" s="41">
        <f t="shared" ref="E64:E112" si="85">IF($BI$116="No","-",BI64)</f>
        <v>9.341796875</v>
      </c>
      <c r="F64" s="41">
        <f t="shared" ref="F64:F112" si="86">IF($BJ$116="No","-",BJ64)</f>
        <v>7.537109375</v>
      </c>
      <c r="G64" s="41">
        <f t="shared" ref="G64:G112" si="87">IF($BK$116="No","-",BK64)</f>
        <v>11.279296875</v>
      </c>
      <c r="H64" s="41">
        <f t="shared" ref="H64:H112" si="88">IF($BL$116="No","-",BL64)</f>
        <v>7.572265625</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9.1304687500000004</v>
      </c>
      <c r="Z64" s="445">
        <f t="shared" ref="Z64:Z112" si="105">IF(COUNTIF(B64:W64,"-")=22,"",MIN(B64:W64))</f>
        <v>7.537109375</v>
      </c>
      <c r="AA64" s="445">
        <f t="shared" ref="AA64:AA112" si="106">IF(COUNTIF(B64:W64,"-")=22,"",MAX(B64:W64))</f>
        <v>11.279296875</v>
      </c>
      <c r="AB64" s="198">
        <f t="shared" ref="AB64:AB112" si="107">IF(ISERROR(Y64)=TRUE,0,Y64)</f>
        <v>9.1304687500000004</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t="str">
        <f>VLOOKUP($BE64,Pilot1!$A$10:$D$59,4, FALSE)</f>
        <v>-</v>
      </c>
      <c r="BG64" s="104" t="str">
        <f>VLOOKUP($BE64,Pilot2!$A$10:$D$59,4, FALSE)</f>
        <v>-</v>
      </c>
      <c r="BH64" s="104">
        <f>VLOOKUP($BE64,'P1'!$A$10:$D$59,4, FALSE)</f>
        <v>9.921875</v>
      </c>
      <c r="BI64" s="430">
        <f>VLOOKUP($BE64,'P2'!$A$10:$D$59,4, FALSE)</f>
        <v>9.341796875</v>
      </c>
      <c r="BJ64" s="430">
        <f>VLOOKUP($BE64,'P3'!$A$10:$D$59,4, FALSE)</f>
        <v>7.537109375</v>
      </c>
      <c r="BK64" s="104">
        <f>VLOOKUP($BE64,'P4'!$A$10:$D$59,4, FALSE)</f>
        <v>11.279296875</v>
      </c>
      <c r="BL64" s="104">
        <f>VLOOKUP($BE64,'P5'!$A$10:$D$59,4, FALSE)</f>
        <v>7.572265625</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c r="A65" s="31">
        <v>3</v>
      </c>
      <c r="B65" s="41" t="str">
        <f t="shared" si="82"/>
        <v>-</v>
      </c>
      <c r="C65" s="41" t="str">
        <f t="shared" si="83"/>
        <v>-</v>
      </c>
      <c r="D65" s="41">
        <f t="shared" si="84"/>
        <v>4.8154296875</v>
      </c>
      <c r="E65" s="41">
        <f t="shared" si="85"/>
        <v>6.78125</v>
      </c>
      <c r="F65" s="41">
        <f t="shared" si="86"/>
        <v>8.296875</v>
      </c>
      <c r="G65" s="41">
        <f t="shared" si="87"/>
        <v>6.701171875</v>
      </c>
      <c r="H65" s="41">
        <f t="shared" si="88"/>
        <v>5.748046875</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6.4685546875000002</v>
      </c>
      <c r="Z65" s="445">
        <f t="shared" si="105"/>
        <v>4.8154296875</v>
      </c>
      <c r="AA65" s="445">
        <f t="shared" si="106"/>
        <v>8.296875</v>
      </c>
      <c r="AB65" s="198">
        <f t="shared" si="107"/>
        <v>6.4685546875000002</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VLOOKUP($BE65,Pilot1!$A$10:$D$59,4, FALSE)</f>
        <v>-</v>
      </c>
      <c r="BG65" s="104" t="str">
        <f>VLOOKUP($BE65,Pilot2!$A$10:$D$59,4, FALSE)</f>
        <v>-</v>
      </c>
      <c r="BH65" s="104">
        <f>VLOOKUP($BE65,'P1'!$A$10:$D$59,4, FALSE)</f>
        <v>4.8154296875</v>
      </c>
      <c r="BI65" s="430">
        <f>VLOOKUP($BE65,'P2'!$A$10:$D$59,4, FALSE)</f>
        <v>6.78125</v>
      </c>
      <c r="BJ65" s="430">
        <f>VLOOKUP($BE65,'P3'!$A$10:$D$59,4, FALSE)</f>
        <v>8.296875</v>
      </c>
      <c r="BK65" s="104">
        <f>VLOOKUP($BE65,'P4'!$A$10:$D$59,4, FALSE)</f>
        <v>6.701171875</v>
      </c>
      <c r="BL65" s="104">
        <f>VLOOKUP($BE65,'P5'!$A$10:$D$59,4, FALSE)</f>
        <v>5.748046875</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c r="A66" s="31">
        <v>4</v>
      </c>
      <c r="B66" s="41" t="str">
        <f t="shared" si="82"/>
        <v>-</v>
      </c>
      <c r="C66" s="41" t="str">
        <f t="shared" si="83"/>
        <v>-</v>
      </c>
      <c r="D66" s="41">
        <f t="shared" si="84"/>
        <v>7.9541015625</v>
      </c>
      <c r="E66" s="41">
        <f t="shared" si="85"/>
        <v>10.21875</v>
      </c>
      <c r="F66" s="41">
        <f t="shared" si="86"/>
        <v>8.677734375</v>
      </c>
      <c r="G66" s="41">
        <f t="shared" si="87"/>
        <v>10.88671875</v>
      </c>
      <c r="H66" s="41">
        <f t="shared" si="88"/>
        <v>7.84375</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9.1162109375</v>
      </c>
      <c r="Z66" s="445">
        <f t="shared" si="105"/>
        <v>7.84375</v>
      </c>
      <c r="AA66" s="445">
        <f t="shared" si="106"/>
        <v>10.88671875</v>
      </c>
      <c r="AB66" s="198">
        <f t="shared" si="107"/>
        <v>9.1162109375</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7.9541015625</v>
      </c>
      <c r="BI66" s="430">
        <f>VLOOKUP($BE66,'P2'!$A$10:$D$59,4, FALSE)</f>
        <v>10.21875</v>
      </c>
      <c r="BJ66" s="430">
        <f>VLOOKUP($BE66,'P3'!$A$10:$D$59,4, FALSE)</f>
        <v>8.677734375</v>
      </c>
      <c r="BK66" s="104">
        <f>VLOOKUP($BE66,'P4'!$A$10:$D$59,4, FALSE)</f>
        <v>10.88671875</v>
      </c>
      <c r="BL66" s="104">
        <f>VLOOKUP($BE66,'P5'!$A$10:$D$59,4, FALSE)</f>
        <v>7.84375</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c r="A67" s="31">
        <v>5</v>
      </c>
      <c r="B67" s="41" t="str">
        <f t="shared" si="82"/>
        <v>-</v>
      </c>
      <c r="C67" s="41" t="str">
        <f t="shared" si="83"/>
        <v>-</v>
      </c>
      <c r="D67" s="41">
        <f t="shared" si="84"/>
        <v>8.4931640625</v>
      </c>
      <c r="E67" s="41">
        <f t="shared" si="85"/>
        <v>7.970703125</v>
      </c>
      <c r="F67" s="41">
        <f t="shared" si="86"/>
        <v>7.43359375</v>
      </c>
      <c r="G67" s="41">
        <f t="shared" si="87"/>
        <v>6.662109375</v>
      </c>
      <c r="H67" s="41">
        <f t="shared" si="88"/>
        <v>6.71875</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7.4556640625000004</v>
      </c>
      <c r="Z67" s="445">
        <f t="shared" si="105"/>
        <v>6.662109375</v>
      </c>
      <c r="AA67" s="445">
        <f t="shared" si="106"/>
        <v>8.4931640625</v>
      </c>
      <c r="AB67" s="198">
        <f t="shared" si="107"/>
        <v>7.4556640625000004</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8.4931640625</v>
      </c>
      <c r="BI67" s="430">
        <f>VLOOKUP($BE67,'P2'!$A$10:$D$59,4, FALSE)</f>
        <v>7.970703125</v>
      </c>
      <c r="BJ67" s="430">
        <f>VLOOKUP($BE67,'P3'!$A$10:$D$59,4, FALSE)</f>
        <v>7.43359375</v>
      </c>
      <c r="BK67" s="104">
        <f>VLOOKUP($BE67,'P4'!$A$10:$D$59,4, FALSE)</f>
        <v>6.662109375</v>
      </c>
      <c r="BL67" s="104">
        <f>VLOOKUP($BE67,'P5'!$A$10:$D$59,4, FALSE)</f>
        <v>6.71875</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c r="A68" s="31">
        <v>6</v>
      </c>
      <c r="B68" s="41" t="str">
        <f t="shared" si="82"/>
        <v>-</v>
      </c>
      <c r="C68" s="41" t="str">
        <f t="shared" si="83"/>
        <v>-</v>
      </c>
      <c r="D68" s="41">
        <f t="shared" si="84"/>
        <v>7.1279296875</v>
      </c>
      <c r="E68" s="41">
        <f t="shared" si="85"/>
        <v>5.93359375</v>
      </c>
      <c r="F68" s="41">
        <f t="shared" si="86"/>
        <v>6.935546875</v>
      </c>
      <c r="G68" s="41">
        <f t="shared" si="87"/>
        <v>7.486328125</v>
      </c>
      <c r="H68" s="41">
        <f t="shared" si="88"/>
        <v>6.84375</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f t="shared" si="104"/>
        <v>6.8654296874999998</v>
      </c>
      <c r="Z68" s="445">
        <f t="shared" si="105"/>
        <v>5.93359375</v>
      </c>
      <c r="AA68" s="445">
        <f t="shared" si="106"/>
        <v>7.486328125</v>
      </c>
      <c r="AB68" s="198">
        <f t="shared" si="107"/>
        <v>6.8654296874999998</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str">
        <f>VLOOKUP($BE68,Pilot1!$A$10:$D$59,4, FALSE)</f>
        <v>-</v>
      </c>
      <c r="BG68" s="104" t="str">
        <f>VLOOKUP($BE68,Pilot2!$A$10:$D$59,4, FALSE)</f>
        <v>-</v>
      </c>
      <c r="BH68" s="104">
        <f>VLOOKUP($BE68,'P1'!$A$10:$D$59,4, FALSE)</f>
        <v>7.1279296875</v>
      </c>
      <c r="BI68" s="430">
        <f>VLOOKUP($BE68,'P2'!$A$10:$D$59,4, FALSE)</f>
        <v>5.93359375</v>
      </c>
      <c r="BJ68" s="430">
        <f>VLOOKUP($BE68,'P3'!$A$10:$D$59,4, FALSE)</f>
        <v>6.935546875</v>
      </c>
      <c r="BK68" s="104">
        <f>VLOOKUP($BE68,'P4'!$A$10:$D$59,4, FALSE)</f>
        <v>7.486328125</v>
      </c>
      <c r="BL68" s="104">
        <f>VLOOKUP($BE68,'P5'!$A$10:$D$59,4, FALSE)</f>
        <v>6.84375</v>
      </c>
      <c r="BM68" s="104" t="str">
        <f>VLOOKUP($BE68,'P6'!$A$10:$D$59,4, FALSE)</f>
        <v>-</v>
      </c>
      <c r="BN68" s="104" t="str">
        <f>VLOOKUP($BE68,'P7'!$A$10:$D$59,4, FALSE)</f>
        <v>-</v>
      </c>
      <c r="BO68" s="104" t="str">
        <f>VLOOKUP($BE68,'P8'!$A$10:$D$59,4, FALSE)</f>
        <v>-</v>
      </c>
      <c r="BP68" s="104" t="str">
        <f>VLOOKUP($BE68,'P9'!$A$10:$D$59,4, FALSE)</f>
        <v>-</v>
      </c>
      <c r="BQ68" s="104" t="str">
        <f>VLOOKUP($BE68,'P10'!$A$10:$D$59,4, FALSE)</f>
        <v>-</v>
      </c>
      <c r="BR68" s="104" t="str">
        <f>VLOOKUP($BE68,'P11'!$A$10:$D$59,4, FALSE)</f>
        <v>-</v>
      </c>
      <c r="BS68" s="104" t="str">
        <f>VLOOKUP($BE68,'P12'!$A$10:$D$59,4, FALSE)</f>
        <v>-</v>
      </c>
      <c r="BT68" s="104" t="str">
        <f>VLOOKUP($BE68,'P13'!$A$10:$D$59,4, FALSE)</f>
        <v>-</v>
      </c>
      <c r="BU68" s="104" t="str">
        <f>VLOOKUP($BE68,'P14'!$A$10:$D$59,4, FALSE)</f>
        <v>-</v>
      </c>
      <c r="BV68" s="104" t="str">
        <f>VLOOKUP($BE68,'P15'!$A$10:$D$59,4, FALSE)</f>
        <v>-</v>
      </c>
      <c r="BW68" s="104" t="str">
        <f>VLOOKUP($BE68,'P16'!$A$10:$D$59,4, FALSE)</f>
        <v>-</v>
      </c>
      <c r="BX68" s="104" t="str">
        <f>VLOOKUP($BE68,'P17'!$A$10:$D$59,4, FALSE)</f>
        <v>-</v>
      </c>
      <c r="BY68" s="104" t="str">
        <f>VLOOKUP($BE68,'P18'!$A$10:$D$59,4, FALSE)</f>
        <v>-</v>
      </c>
      <c r="BZ68" s="104" t="str">
        <f>VLOOKUP($BE68,'P19'!$A$10:$D$59,4, FALSE)</f>
        <v>-</v>
      </c>
      <c r="CA68" s="104" t="str">
        <f>VLOOKUP($BE68,'P20'!$A$10:$D$59,4, FALSE)</f>
        <v>-</v>
      </c>
    </row>
    <row r="69" spans="1:79" s="26" customFormat="1">
      <c r="A69" s="31">
        <v>7</v>
      </c>
      <c r="B69" s="41" t="str">
        <f t="shared" si="82"/>
        <v>-</v>
      </c>
      <c r="C69" s="41" t="str">
        <f t="shared" si="83"/>
        <v>-</v>
      </c>
      <c r="D69" s="41">
        <f t="shared" si="84"/>
        <v>19.1904296875</v>
      </c>
      <c r="E69" s="41" t="str">
        <f t="shared" si="85"/>
        <v>-</v>
      </c>
      <c r="F69" s="41" t="str">
        <f t="shared" si="86"/>
        <v>-</v>
      </c>
      <c r="G69" s="41">
        <f t="shared" si="87"/>
        <v>9.8203125</v>
      </c>
      <c r="H69" s="41">
        <f t="shared" si="88"/>
        <v>13.640625</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f t="shared" si="104"/>
        <v>14.217122395833334</v>
      </c>
      <c r="Z69" s="445">
        <f t="shared" si="105"/>
        <v>9.8203125</v>
      </c>
      <c r="AA69" s="445">
        <f t="shared" si="106"/>
        <v>19.1904296875</v>
      </c>
      <c r="AB69" s="198">
        <f t="shared" si="107"/>
        <v>14.217122395833334</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str">
        <f>VLOOKUP($BE69,Pilot1!$A$10:$D$59,4, FALSE)</f>
        <v>-</v>
      </c>
      <c r="BG69" s="104" t="str">
        <f>VLOOKUP($BE69,Pilot2!$A$10:$D$59,4, FALSE)</f>
        <v>-</v>
      </c>
      <c r="BH69" s="104">
        <f>VLOOKUP($BE69,'P1'!$A$10:$D$59,4, FALSE)</f>
        <v>19.1904296875</v>
      </c>
      <c r="BI69" s="430" t="str">
        <f>VLOOKUP($BE69,'P2'!$A$10:$D$59,4, FALSE)</f>
        <v>-</v>
      </c>
      <c r="BJ69" s="430" t="str">
        <f>VLOOKUP($BE69,'P3'!$A$10:$D$59,4, FALSE)</f>
        <v>-</v>
      </c>
      <c r="BK69" s="104">
        <f>VLOOKUP($BE69,'P4'!$A$10:$D$59,4, FALSE)</f>
        <v>9.8203125</v>
      </c>
      <c r="BL69" s="104">
        <f>VLOOKUP($BE69,'P5'!$A$10:$D$59,4, FALSE)</f>
        <v>13.640625</v>
      </c>
      <c r="BM69" s="104" t="str">
        <f>VLOOKUP($BE69,'P6'!$A$10:$D$59,4, FALSE)</f>
        <v>-</v>
      </c>
      <c r="BN69" s="104" t="str">
        <f>VLOOKUP($BE69,'P7'!$A$10:$D$59,4, FALSE)</f>
        <v>-</v>
      </c>
      <c r="BO69" s="104" t="str">
        <f>VLOOKUP($BE69,'P8'!$A$10:$D$59,4, FALSE)</f>
        <v>-</v>
      </c>
      <c r="BP69" s="104" t="str">
        <f>VLOOKUP($BE69,'P9'!$A$10:$D$59,4, FALSE)</f>
        <v>-</v>
      </c>
      <c r="BQ69" s="104" t="str">
        <f>VLOOKUP($BE69,'P10'!$A$10:$D$59,4, FALSE)</f>
        <v>-</v>
      </c>
      <c r="BR69" s="104" t="str">
        <f>VLOOKUP($BE69,'P11'!$A$10:$D$59,4, FALSE)</f>
        <v>-</v>
      </c>
      <c r="BS69" s="104" t="str">
        <f>VLOOKUP($BE69,'P12'!$A$10:$D$59,4, FALSE)</f>
        <v>-</v>
      </c>
      <c r="BT69" s="104" t="str">
        <f>VLOOKUP($BE69,'P13'!$A$10:$D$59,4, FALSE)</f>
        <v>-</v>
      </c>
      <c r="BU69" s="104" t="str">
        <f>VLOOKUP($BE69,'P14'!$A$10:$D$59,4, FALSE)</f>
        <v>-</v>
      </c>
      <c r="BV69" s="104" t="str">
        <f>VLOOKUP($BE69,'P15'!$A$10:$D$59,4, FALSE)</f>
        <v>-</v>
      </c>
      <c r="BW69" s="104" t="str">
        <f>VLOOKUP($BE69,'P16'!$A$10:$D$59,4, FALSE)</f>
        <v>-</v>
      </c>
      <c r="BX69" s="104" t="str">
        <f>VLOOKUP($BE69,'P17'!$A$10:$D$59,4, FALSE)</f>
        <v>-</v>
      </c>
      <c r="BY69" s="104" t="str">
        <f>VLOOKUP($BE69,'P18'!$A$10:$D$59,4, FALSE)</f>
        <v>-</v>
      </c>
      <c r="BZ69" s="104" t="str">
        <f>VLOOKUP($BE69,'P19'!$A$10:$D$59,4, FALSE)</f>
        <v>-</v>
      </c>
      <c r="CA69" s="104" t="str">
        <f>VLOOKUP($BE69,'P20'!$A$10:$D$59,4, FALSE)</f>
        <v>-</v>
      </c>
    </row>
    <row r="70" spans="1:79" s="26" customFormat="1">
      <c r="A70" s="31">
        <v>8</v>
      </c>
      <c r="B70" s="41" t="str">
        <f t="shared" si="82"/>
        <v>-</v>
      </c>
      <c r="C70" s="41" t="str">
        <f t="shared" si="83"/>
        <v>-</v>
      </c>
      <c r="D70" s="41" t="e">
        <f t="shared" si="84"/>
        <v>#N/A</v>
      </c>
      <c r="E70" s="41" t="e">
        <f t="shared" si="85"/>
        <v>#N/A</v>
      </c>
      <c r="F70" s="41" t="e">
        <f t="shared" si="86"/>
        <v>#N/A</v>
      </c>
      <c r="G70" s="41" t="e">
        <f t="shared" si="87"/>
        <v>#N/A</v>
      </c>
      <c r="H70" s="41" t="e">
        <f t="shared" si="88"/>
        <v>#N/A</v>
      </c>
      <c r="I70" s="41" t="e">
        <f t="shared" si="89"/>
        <v>#N/A</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e">
        <f>VLOOKUP($BE70,Pilot1!$A$10:$D$59,4, FALSE)</f>
        <v>#N/A</v>
      </c>
      <c r="BG70" s="104" t="e">
        <f>VLOOKUP($BE70,Pilot2!$A$10:$D$59,4, FALSE)</f>
        <v>#N/A</v>
      </c>
      <c r="BH70" s="104" t="e">
        <f>VLOOKUP($BE70,'P1'!$A$10:$D$59,4, FALSE)</f>
        <v>#N/A</v>
      </c>
      <c r="BI70" s="430" t="e">
        <f>VLOOKUP($BE70,'P2'!$A$10:$D$59,4, FALSE)</f>
        <v>#N/A</v>
      </c>
      <c r="BJ70" s="430" t="e">
        <f>VLOOKUP($BE70,'P3'!$A$10:$D$59,4, FALSE)</f>
        <v>#N/A</v>
      </c>
      <c r="BK70" s="104" t="e">
        <f>VLOOKUP($BE70,'P4'!$A$10:$D$59,4, FALSE)</f>
        <v>#N/A</v>
      </c>
      <c r="BL70" s="104" t="e">
        <f>VLOOKUP($BE70,'P5'!$A$10:$D$59,4,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c r="A71" s="31">
        <v>9</v>
      </c>
      <c r="B71" s="41" t="str">
        <f t="shared" si="82"/>
        <v>-</v>
      </c>
      <c r="C71" s="41" t="str">
        <f t="shared" si="83"/>
        <v>-</v>
      </c>
      <c r="D71" s="41" t="e">
        <f t="shared" si="84"/>
        <v>#N/A</v>
      </c>
      <c r="E71" s="41" t="e">
        <f t="shared" si="85"/>
        <v>#N/A</v>
      </c>
      <c r="F71" s="41" t="e">
        <f t="shared" si="86"/>
        <v>#N/A</v>
      </c>
      <c r="G71" s="41" t="e">
        <f t="shared" si="87"/>
        <v>#N/A</v>
      </c>
      <c r="H71" s="41" t="e">
        <f t="shared" si="88"/>
        <v>#N/A</v>
      </c>
      <c r="I71" s="41" t="e">
        <f t="shared" si="89"/>
        <v>#N/A</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c r="A72" s="31">
        <v>10</v>
      </c>
      <c r="B72" s="41" t="str">
        <f t="shared" si="82"/>
        <v>-</v>
      </c>
      <c r="C72" s="41" t="str">
        <f t="shared" si="83"/>
        <v>-</v>
      </c>
      <c r="D72" s="41" t="e">
        <f t="shared" si="84"/>
        <v>#N/A</v>
      </c>
      <c r="E72" s="41" t="e">
        <f t="shared" si="85"/>
        <v>#N/A</v>
      </c>
      <c r="F72" s="41" t="e">
        <f t="shared" si="86"/>
        <v>#N/A</v>
      </c>
      <c r="G72" s="41" t="e">
        <f t="shared" si="87"/>
        <v>#N/A</v>
      </c>
      <c r="H72" s="41" t="e">
        <f t="shared" si="88"/>
        <v>#N/A</v>
      </c>
      <c r="I72" s="41" t="e">
        <f t="shared" si="89"/>
        <v>#N/A</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c r="A73" s="31">
        <v>11</v>
      </c>
      <c r="B73" s="41" t="str">
        <f t="shared" si="82"/>
        <v>-</v>
      </c>
      <c r="C73" s="41" t="str">
        <f t="shared" si="83"/>
        <v>-</v>
      </c>
      <c r="D73" s="41" t="e">
        <f t="shared" si="84"/>
        <v>#N/A</v>
      </c>
      <c r="E73" s="41" t="e">
        <f t="shared" si="85"/>
        <v>#N/A</v>
      </c>
      <c r="F73" s="41" t="e">
        <f t="shared" si="86"/>
        <v>#N/A</v>
      </c>
      <c r="G73" s="41" t="e">
        <f t="shared" si="87"/>
        <v>#N/A</v>
      </c>
      <c r="H73" s="41" t="e">
        <f t="shared" si="88"/>
        <v>#N/A</v>
      </c>
      <c r="I73" s="41" t="e">
        <f t="shared" si="89"/>
        <v>#N/A</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c r="A74" s="31">
        <v>12</v>
      </c>
      <c r="B74" s="41" t="str">
        <f t="shared" si="82"/>
        <v>-</v>
      </c>
      <c r="C74" s="41" t="str">
        <f t="shared" si="83"/>
        <v>-</v>
      </c>
      <c r="D74" s="41" t="e">
        <f t="shared" si="84"/>
        <v>#N/A</v>
      </c>
      <c r="E74" s="41" t="e">
        <f t="shared" si="85"/>
        <v>#N/A</v>
      </c>
      <c r="F74" s="41" t="e">
        <f t="shared" si="86"/>
        <v>#N/A</v>
      </c>
      <c r="G74" s="41" t="e">
        <f t="shared" si="87"/>
        <v>#N/A</v>
      </c>
      <c r="H74" s="41" t="e">
        <f t="shared" si="88"/>
        <v>#N/A</v>
      </c>
      <c r="I74" s="41" t="e">
        <f t="shared" si="89"/>
        <v>#N/A</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c r="A75" s="31">
        <v>13</v>
      </c>
      <c r="B75" s="41" t="str">
        <f t="shared" si="82"/>
        <v>-</v>
      </c>
      <c r="C75" s="41" t="str">
        <f t="shared" si="83"/>
        <v>-</v>
      </c>
      <c r="D75" s="41" t="e">
        <f t="shared" si="84"/>
        <v>#N/A</v>
      </c>
      <c r="E75" s="41" t="e">
        <f t="shared" si="85"/>
        <v>#N/A</v>
      </c>
      <c r="F75" s="41" t="e">
        <f t="shared" si="86"/>
        <v>#N/A</v>
      </c>
      <c r="G75" s="41" t="e">
        <f t="shared" si="87"/>
        <v>#N/A</v>
      </c>
      <c r="H75" s="41" t="e">
        <f t="shared" si="88"/>
        <v>#N/A</v>
      </c>
      <c r="I75" s="41" t="e">
        <f t="shared" si="89"/>
        <v>#N/A</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c r="A76" s="31">
        <v>14</v>
      </c>
      <c r="B76" s="41" t="str">
        <f t="shared" si="82"/>
        <v>-</v>
      </c>
      <c r="C76" s="41" t="str">
        <f t="shared" si="83"/>
        <v>-</v>
      </c>
      <c r="D76" s="41" t="e">
        <f t="shared" si="84"/>
        <v>#N/A</v>
      </c>
      <c r="E76" s="41" t="e">
        <f t="shared" si="85"/>
        <v>#N/A</v>
      </c>
      <c r="F76" s="41" t="e">
        <f t="shared" si="86"/>
        <v>#N/A</v>
      </c>
      <c r="G76" s="41" t="e">
        <f t="shared" si="87"/>
        <v>#N/A</v>
      </c>
      <c r="H76" s="41" t="e">
        <f t="shared" si="88"/>
        <v>#N/A</v>
      </c>
      <c r="I76" s="41" t="e">
        <f t="shared" si="89"/>
        <v>#N/A</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c r="A77" s="31">
        <v>15</v>
      </c>
      <c r="B77" s="41" t="str">
        <f t="shared" si="82"/>
        <v>-</v>
      </c>
      <c r="C77" s="41" t="str">
        <f t="shared" si="83"/>
        <v>-</v>
      </c>
      <c r="D77" s="41" t="e">
        <f t="shared" si="84"/>
        <v>#N/A</v>
      </c>
      <c r="E77" s="41" t="e">
        <f t="shared" si="85"/>
        <v>#N/A</v>
      </c>
      <c r="F77" s="41" t="e">
        <f t="shared" si="86"/>
        <v>#N/A</v>
      </c>
      <c r="G77" s="41" t="e">
        <f t="shared" si="87"/>
        <v>#N/A</v>
      </c>
      <c r="H77" s="41" t="e">
        <f t="shared" si="88"/>
        <v>#N/A</v>
      </c>
      <c r="I77" s="41" t="e">
        <f t="shared" si="89"/>
        <v>#N/A</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c r="A78" s="31">
        <v>16</v>
      </c>
      <c r="B78" s="41" t="str">
        <f t="shared" si="82"/>
        <v>-</v>
      </c>
      <c r="C78" s="41" t="str">
        <f t="shared" si="83"/>
        <v>-</v>
      </c>
      <c r="D78" s="41" t="e">
        <f t="shared" si="84"/>
        <v>#N/A</v>
      </c>
      <c r="E78" s="41" t="e">
        <f t="shared" si="85"/>
        <v>#N/A</v>
      </c>
      <c r="F78" s="41" t="e">
        <f t="shared" si="86"/>
        <v>#N/A</v>
      </c>
      <c r="G78" s="41" t="e">
        <f t="shared" si="87"/>
        <v>#N/A</v>
      </c>
      <c r="H78" s="41" t="e">
        <f t="shared" si="88"/>
        <v>#N/A</v>
      </c>
      <c r="I78" s="41" t="e">
        <f t="shared" si="89"/>
        <v>#N/A</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c r="A79" s="31">
        <v>17</v>
      </c>
      <c r="B79" s="41" t="str">
        <f t="shared" si="82"/>
        <v>-</v>
      </c>
      <c r="C79" s="41" t="str">
        <f t="shared" si="83"/>
        <v>-</v>
      </c>
      <c r="D79" s="41" t="e">
        <f t="shared" si="84"/>
        <v>#N/A</v>
      </c>
      <c r="E79" s="41" t="e">
        <f t="shared" si="85"/>
        <v>#N/A</v>
      </c>
      <c r="F79" s="41" t="e">
        <f t="shared" si="86"/>
        <v>#N/A</v>
      </c>
      <c r="G79" s="41" t="e">
        <f t="shared" si="87"/>
        <v>#N/A</v>
      </c>
      <c r="H79" s="41" t="e">
        <f t="shared" si="88"/>
        <v>#N/A</v>
      </c>
      <c r="I79" s="41" t="e">
        <f t="shared" si="89"/>
        <v>#N/A</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c r="A80" s="31">
        <v>18</v>
      </c>
      <c r="B80" s="41" t="str">
        <f t="shared" si="82"/>
        <v>-</v>
      </c>
      <c r="C80" s="41" t="str">
        <f t="shared" si="83"/>
        <v>-</v>
      </c>
      <c r="D80" s="41" t="e">
        <f t="shared" si="84"/>
        <v>#N/A</v>
      </c>
      <c r="E80" s="41" t="e">
        <f t="shared" si="85"/>
        <v>#N/A</v>
      </c>
      <c r="F80" s="41" t="e">
        <f t="shared" si="86"/>
        <v>#N/A</v>
      </c>
      <c r="G80" s="41" t="e">
        <f t="shared" si="87"/>
        <v>#N/A</v>
      </c>
      <c r="H80" s="41" t="e">
        <f t="shared" si="88"/>
        <v>#N/A</v>
      </c>
      <c r="I80" s="41" t="e">
        <f t="shared" si="89"/>
        <v>#N/A</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c r="A81" s="31">
        <v>19</v>
      </c>
      <c r="B81" s="41" t="str">
        <f t="shared" si="82"/>
        <v>-</v>
      </c>
      <c r="C81" s="41" t="str">
        <f t="shared" si="83"/>
        <v>-</v>
      </c>
      <c r="D81" s="41" t="e">
        <f t="shared" si="84"/>
        <v>#N/A</v>
      </c>
      <c r="E81" s="41" t="e">
        <f t="shared" si="85"/>
        <v>#N/A</v>
      </c>
      <c r="F81" s="41" t="e">
        <f t="shared" si="86"/>
        <v>#N/A</v>
      </c>
      <c r="G81" s="41" t="e">
        <f t="shared" si="87"/>
        <v>#N/A</v>
      </c>
      <c r="H81" s="41" t="e">
        <f t="shared" si="88"/>
        <v>#N/A</v>
      </c>
      <c r="I81" s="41" t="e">
        <f t="shared" si="89"/>
        <v>#N/A</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c r="A82" s="31">
        <v>20</v>
      </c>
      <c r="B82" s="41" t="str">
        <f t="shared" si="82"/>
        <v>-</v>
      </c>
      <c r="C82" s="41" t="str">
        <f t="shared" si="83"/>
        <v>-</v>
      </c>
      <c r="D82" s="41" t="e">
        <f t="shared" si="84"/>
        <v>#N/A</v>
      </c>
      <c r="E82" s="41" t="e">
        <f t="shared" si="85"/>
        <v>#N/A</v>
      </c>
      <c r="F82" s="41" t="e">
        <f t="shared" si="86"/>
        <v>#N/A</v>
      </c>
      <c r="G82" s="41" t="e">
        <f t="shared" si="87"/>
        <v>#N/A</v>
      </c>
      <c r="H82" s="41" t="e">
        <f t="shared" si="88"/>
        <v>#N/A</v>
      </c>
      <c r="I82" s="41" t="e">
        <f t="shared" si="89"/>
        <v>#N/A</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c r="A83" s="31">
        <v>21</v>
      </c>
      <c r="B83" s="41" t="str">
        <f t="shared" si="82"/>
        <v>-</v>
      </c>
      <c r="C83" s="41" t="str">
        <f t="shared" si="83"/>
        <v>-</v>
      </c>
      <c r="D83" s="41" t="e">
        <f t="shared" si="84"/>
        <v>#N/A</v>
      </c>
      <c r="E83" s="41" t="e">
        <f t="shared" si="85"/>
        <v>#N/A</v>
      </c>
      <c r="F83" s="41" t="e">
        <f t="shared" si="86"/>
        <v>#N/A</v>
      </c>
      <c r="G83" s="41" t="e">
        <f t="shared" si="87"/>
        <v>#N/A</v>
      </c>
      <c r="H83" s="41" t="e">
        <f t="shared" si="88"/>
        <v>#N/A</v>
      </c>
      <c r="I83" s="41" t="e">
        <f t="shared" si="89"/>
        <v>#N/A</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c r="A84" s="31">
        <v>22</v>
      </c>
      <c r="B84" s="41" t="str">
        <f t="shared" si="82"/>
        <v>-</v>
      </c>
      <c r="C84" s="41" t="str">
        <f t="shared" si="83"/>
        <v>-</v>
      </c>
      <c r="D84" s="41" t="e">
        <f t="shared" si="84"/>
        <v>#N/A</v>
      </c>
      <c r="E84" s="41" t="e">
        <f t="shared" si="85"/>
        <v>#N/A</v>
      </c>
      <c r="F84" s="41" t="e">
        <f t="shared" si="86"/>
        <v>#N/A</v>
      </c>
      <c r="G84" s="41" t="e">
        <f t="shared" si="87"/>
        <v>#N/A</v>
      </c>
      <c r="H84" s="41" t="e">
        <f t="shared" si="88"/>
        <v>#N/A</v>
      </c>
      <c r="I84" s="41" t="e">
        <f t="shared" si="89"/>
        <v>#N/A</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c r="A85" s="31">
        <v>23</v>
      </c>
      <c r="B85" s="41" t="str">
        <f t="shared" si="82"/>
        <v>-</v>
      </c>
      <c r="C85" s="41" t="str">
        <f t="shared" si="83"/>
        <v>-</v>
      </c>
      <c r="D85" s="41" t="e">
        <f t="shared" si="84"/>
        <v>#N/A</v>
      </c>
      <c r="E85" s="41" t="e">
        <f t="shared" si="85"/>
        <v>#N/A</v>
      </c>
      <c r="F85" s="41" t="e">
        <f t="shared" si="86"/>
        <v>#N/A</v>
      </c>
      <c r="G85" s="41" t="e">
        <f t="shared" si="87"/>
        <v>#N/A</v>
      </c>
      <c r="H85" s="41" t="e">
        <f t="shared" si="88"/>
        <v>#N/A</v>
      </c>
      <c r="I85" s="41" t="e">
        <f t="shared" si="89"/>
        <v>#N/A</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c r="A86" s="31">
        <v>24</v>
      </c>
      <c r="B86" s="41" t="str">
        <f t="shared" si="82"/>
        <v>-</v>
      </c>
      <c r="C86" s="41" t="str">
        <f t="shared" si="83"/>
        <v>-</v>
      </c>
      <c r="D86" s="41" t="e">
        <f t="shared" si="84"/>
        <v>#N/A</v>
      </c>
      <c r="E86" s="41" t="e">
        <f t="shared" si="85"/>
        <v>#N/A</v>
      </c>
      <c r="F86" s="41" t="e">
        <f t="shared" si="86"/>
        <v>#N/A</v>
      </c>
      <c r="G86" s="41" t="e">
        <f t="shared" si="87"/>
        <v>#N/A</v>
      </c>
      <c r="H86" s="41" t="e">
        <f t="shared" si="88"/>
        <v>#N/A</v>
      </c>
      <c r="I86" s="41" t="e">
        <f t="shared" si="89"/>
        <v>#N/A</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c r="A87" s="31">
        <v>25</v>
      </c>
      <c r="B87" s="41" t="str">
        <f t="shared" si="82"/>
        <v>-</v>
      </c>
      <c r="C87" s="41" t="str">
        <f t="shared" si="83"/>
        <v>-</v>
      </c>
      <c r="D87" s="41" t="e">
        <f t="shared" si="84"/>
        <v>#N/A</v>
      </c>
      <c r="E87" s="41" t="e">
        <f t="shared" si="85"/>
        <v>#N/A</v>
      </c>
      <c r="F87" s="41" t="e">
        <f t="shared" si="86"/>
        <v>#N/A</v>
      </c>
      <c r="G87" s="41" t="e">
        <f t="shared" si="87"/>
        <v>#N/A</v>
      </c>
      <c r="H87" s="41" t="e">
        <f t="shared" si="88"/>
        <v>#N/A</v>
      </c>
      <c r="I87" s="41" t="e">
        <f t="shared" si="89"/>
        <v>#N/A</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c r="A88" s="31">
        <v>26</v>
      </c>
      <c r="B88" s="41" t="str">
        <f t="shared" si="82"/>
        <v>-</v>
      </c>
      <c r="C88" s="41" t="str">
        <f t="shared" si="83"/>
        <v>-</v>
      </c>
      <c r="D88" s="41" t="e">
        <f t="shared" si="84"/>
        <v>#N/A</v>
      </c>
      <c r="E88" s="41" t="e">
        <f t="shared" si="85"/>
        <v>#N/A</v>
      </c>
      <c r="F88" s="41" t="e">
        <f t="shared" si="86"/>
        <v>#N/A</v>
      </c>
      <c r="G88" s="41" t="e">
        <f t="shared" si="87"/>
        <v>#N/A</v>
      </c>
      <c r="H88" s="41" t="e">
        <f t="shared" si="88"/>
        <v>#N/A</v>
      </c>
      <c r="I88" s="41" t="e">
        <f t="shared" si="89"/>
        <v>#N/A</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c r="A89" s="31">
        <v>27</v>
      </c>
      <c r="B89" s="41" t="str">
        <f t="shared" si="82"/>
        <v>-</v>
      </c>
      <c r="C89" s="41" t="str">
        <f t="shared" si="83"/>
        <v>-</v>
      </c>
      <c r="D89" s="41" t="e">
        <f t="shared" si="84"/>
        <v>#N/A</v>
      </c>
      <c r="E89" s="41" t="e">
        <f t="shared" si="85"/>
        <v>#N/A</v>
      </c>
      <c r="F89" s="41" t="e">
        <f t="shared" si="86"/>
        <v>#N/A</v>
      </c>
      <c r="G89" s="41" t="e">
        <f t="shared" si="87"/>
        <v>#N/A</v>
      </c>
      <c r="H89" s="41" t="e">
        <f t="shared" si="88"/>
        <v>#N/A</v>
      </c>
      <c r="I89" s="41" t="e">
        <f t="shared" si="89"/>
        <v>#N/A</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c r="A90" s="31">
        <v>28</v>
      </c>
      <c r="B90" s="41" t="str">
        <f t="shared" si="82"/>
        <v>-</v>
      </c>
      <c r="C90" s="41" t="str">
        <f t="shared" si="83"/>
        <v>-</v>
      </c>
      <c r="D90" s="41" t="e">
        <f t="shared" si="84"/>
        <v>#N/A</v>
      </c>
      <c r="E90" s="41" t="e">
        <f t="shared" si="85"/>
        <v>#N/A</v>
      </c>
      <c r="F90" s="41" t="e">
        <f t="shared" si="86"/>
        <v>#N/A</v>
      </c>
      <c r="G90" s="41" t="e">
        <f t="shared" si="87"/>
        <v>#N/A</v>
      </c>
      <c r="H90" s="41" t="e">
        <f t="shared" si="88"/>
        <v>#N/A</v>
      </c>
      <c r="I90" s="41" t="e">
        <f t="shared" si="89"/>
        <v>#N/A</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c r="A91" s="31">
        <v>29</v>
      </c>
      <c r="B91" s="41" t="str">
        <f t="shared" si="82"/>
        <v>-</v>
      </c>
      <c r="C91" s="41" t="str">
        <f t="shared" si="83"/>
        <v>-</v>
      </c>
      <c r="D91" s="41" t="e">
        <f t="shared" si="84"/>
        <v>#N/A</v>
      </c>
      <c r="E91" s="41" t="e">
        <f t="shared" si="85"/>
        <v>#N/A</v>
      </c>
      <c r="F91" s="41" t="e">
        <f t="shared" si="86"/>
        <v>#N/A</v>
      </c>
      <c r="G91" s="41" t="e">
        <f t="shared" si="87"/>
        <v>#N/A</v>
      </c>
      <c r="H91" s="41" t="e">
        <f t="shared" si="88"/>
        <v>#N/A</v>
      </c>
      <c r="I91" s="41" t="e">
        <f t="shared" si="89"/>
        <v>#N/A</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c r="A92" s="31">
        <v>30</v>
      </c>
      <c r="B92" s="41" t="str">
        <f t="shared" si="82"/>
        <v>-</v>
      </c>
      <c r="C92" s="41" t="str">
        <f t="shared" si="83"/>
        <v>-</v>
      </c>
      <c r="D92" s="41" t="e">
        <f t="shared" si="84"/>
        <v>#N/A</v>
      </c>
      <c r="E92" s="41" t="e">
        <f t="shared" si="85"/>
        <v>#N/A</v>
      </c>
      <c r="F92" s="41" t="e">
        <f t="shared" si="86"/>
        <v>#N/A</v>
      </c>
      <c r="G92" s="41" t="e">
        <f t="shared" si="87"/>
        <v>#N/A</v>
      </c>
      <c r="H92" s="41" t="e">
        <f t="shared" si="88"/>
        <v>#N/A</v>
      </c>
      <c r="I92" s="41" t="e">
        <f t="shared" si="89"/>
        <v>#N/A</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c r="A93" s="31">
        <v>31</v>
      </c>
      <c r="B93" s="41" t="str">
        <f t="shared" si="82"/>
        <v>-</v>
      </c>
      <c r="C93" s="41" t="str">
        <f t="shared" si="83"/>
        <v>-</v>
      </c>
      <c r="D93" s="41" t="e">
        <f t="shared" si="84"/>
        <v>#N/A</v>
      </c>
      <c r="E93" s="41" t="e">
        <f t="shared" si="85"/>
        <v>#N/A</v>
      </c>
      <c r="F93" s="41" t="e">
        <f t="shared" si="86"/>
        <v>#N/A</v>
      </c>
      <c r="G93" s="41" t="e">
        <f t="shared" si="87"/>
        <v>#N/A</v>
      </c>
      <c r="H93" s="41" t="e">
        <f t="shared" si="88"/>
        <v>#N/A</v>
      </c>
      <c r="I93" s="41" t="e">
        <f t="shared" si="89"/>
        <v>#N/A</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c r="A94" s="31">
        <v>32</v>
      </c>
      <c r="B94" s="41" t="str">
        <f t="shared" si="82"/>
        <v>-</v>
      </c>
      <c r="C94" s="41" t="str">
        <f t="shared" si="83"/>
        <v>-</v>
      </c>
      <c r="D94" s="41" t="e">
        <f t="shared" si="84"/>
        <v>#N/A</v>
      </c>
      <c r="E94" s="41" t="e">
        <f t="shared" si="85"/>
        <v>#N/A</v>
      </c>
      <c r="F94" s="41" t="e">
        <f t="shared" si="86"/>
        <v>#N/A</v>
      </c>
      <c r="G94" s="41" t="e">
        <f t="shared" si="87"/>
        <v>#N/A</v>
      </c>
      <c r="H94" s="41" t="e">
        <f t="shared" si="88"/>
        <v>#N/A</v>
      </c>
      <c r="I94" s="41" t="e">
        <f t="shared" si="89"/>
        <v>#N/A</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c r="A95" s="31">
        <v>33</v>
      </c>
      <c r="B95" s="41" t="str">
        <f t="shared" si="82"/>
        <v>-</v>
      </c>
      <c r="C95" s="41" t="str">
        <f t="shared" si="83"/>
        <v>-</v>
      </c>
      <c r="D95" s="41" t="e">
        <f t="shared" si="84"/>
        <v>#N/A</v>
      </c>
      <c r="E95" s="41" t="e">
        <f t="shared" si="85"/>
        <v>#N/A</v>
      </c>
      <c r="F95" s="41" t="e">
        <f t="shared" si="86"/>
        <v>#N/A</v>
      </c>
      <c r="G95" s="41" t="e">
        <f t="shared" si="87"/>
        <v>#N/A</v>
      </c>
      <c r="H95" s="41" t="e">
        <f t="shared" si="88"/>
        <v>#N/A</v>
      </c>
      <c r="I95" s="41" t="e">
        <f t="shared" si="89"/>
        <v>#N/A</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c r="A96" s="31">
        <v>34</v>
      </c>
      <c r="B96" s="41" t="str">
        <f t="shared" si="82"/>
        <v>-</v>
      </c>
      <c r="C96" s="41" t="str">
        <f t="shared" si="83"/>
        <v>-</v>
      </c>
      <c r="D96" s="41" t="e">
        <f t="shared" si="84"/>
        <v>#N/A</v>
      </c>
      <c r="E96" s="41" t="e">
        <f t="shared" si="85"/>
        <v>#N/A</v>
      </c>
      <c r="F96" s="41" t="e">
        <f t="shared" si="86"/>
        <v>#N/A</v>
      </c>
      <c r="G96" s="41" t="e">
        <f t="shared" si="87"/>
        <v>#N/A</v>
      </c>
      <c r="H96" s="41" t="e">
        <f t="shared" si="88"/>
        <v>#N/A</v>
      </c>
      <c r="I96" s="41" t="e">
        <f t="shared" si="89"/>
        <v>#N/A</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c r="A97" s="31">
        <v>35</v>
      </c>
      <c r="B97" s="41" t="str">
        <f t="shared" si="82"/>
        <v>-</v>
      </c>
      <c r="C97" s="41" t="str">
        <f t="shared" si="83"/>
        <v>-</v>
      </c>
      <c r="D97" s="41" t="e">
        <f t="shared" si="84"/>
        <v>#N/A</v>
      </c>
      <c r="E97" s="41" t="e">
        <f t="shared" si="85"/>
        <v>#N/A</v>
      </c>
      <c r="F97" s="41" t="e">
        <f t="shared" si="86"/>
        <v>#N/A</v>
      </c>
      <c r="G97" s="41" t="e">
        <f t="shared" si="87"/>
        <v>#N/A</v>
      </c>
      <c r="H97" s="41" t="e">
        <f t="shared" si="88"/>
        <v>#N/A</v>
      </c>
      <c r="I97" s="41" t="e">
        <f t="shared" si="89"/>
        <v>#N/A</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c r="A98" s="31">
        <v>36</v>
      </c>
      <c r="B98" s="41" t="str">
        <f t="shared" si="82"/>
        <v>-</v>
      </c>
      <c r="C98" s="41" t="str">
        <f t="shared" si="83"/>
        <v>-</v>
      </c>
      <c r="D98" s="41" t="e">
        <f t="shared" si="84"/>
        <v>#N/A</v>
      </c>
      <c r="E98" s="41" t="e">
        <f t="shared" si="85"/>
        <v>#N/A</v>
      </c>
      <c r="F98" s="41" t="e">
        <f t="shared" si="86"/>
        <v>#N/A</v>
      </c>
      <c r="G98" s="41" t="e">
        <f t="shared" si="87"/>
        <v>#N/A</v>
      </c>
      <c r="H98" s="41" t="e">
        <f t="shared" si="88"/>
        <v>#N/A</v>
      </c>
      <c r="I98" s="41" t="e">
        <f t="shared" si="89"/>
        <v>#N/A</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c r="A99" s="31">
        <v>37</v>
      </c>
      <c r="B99" s="41" t="str">
        <f t="shared" si="82"/>
        <v>-</v>
      </c>
      <c r="C99" s="41" t="str">
        <f t="shared" si="83"/>
        <v>-</v>
      </c>
      <c r="D99" s="41" t="e">
        <f t="shared" si="84"/>
        <v>#N/A</v>
      </c>
      <c r="E99" s="41" t="e">
        <f t="shared" si="85"/>
        <v>#N/A</v>
      </c>
      <c r="F99" s="41" t="e">
        <f t="shared" si="86"/>
        <v>#N/A</v>
      </c>
      <c r="G99" s="41" t="e">
        <f t="shared" si="87"/>
        <v>#N/A</v>
      </c>
      <c r="H99" s="41" t="e">
        <f t="shared" si="88"/>
        <v>#N/A</v>
      </c>
      <c r="I99" s="41" t="e">
        <f t="shared" si="89"/>
        <v>#N/A</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c r="A100" s="31">
        <v>38</v>
      </c>
      <c r="B100" s="41" t="str">
        <f t="shared" si="82"/>
        <v>-</v>
      </c>
      <c r="C100" s="41" t="str">
        <f t="shared" si="83"/>
        <v>-</v>
      </c>
      <c r="D100" s="41" t="e">
        <f t="shared" si="84"/>
        <v>#N/A</v>
      </c>
      <c r="E100" s="41" t="e">
        <f t="shared" si="85"/>
        <v>#N/A</v>
      </c>
      <c r="F100" s="41" t="e">
        <f t="shared" si="86"/>
        <v>#N/A</v>
      </c>
      <c r="G100" s="41" t="e">
        <f t="shared" si="87"/>
        <v>#N/A</v>
      </c>
      <c r="H100" s="41" t="e">
        <f t="shared" si="88"/>
        <v>#N/A</v>
      </c>
      <c r="I100" s="41" t="e">
        <f t="shared" si="89"/>
        <v>#N/A</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c r="A101" s="31">
        <v>39</v>
      </c>
      <c r="B101" s="41" t="str">
        <f t="shared" si="82"/>
        <v>-</v>
      </c>
      <c r="C101" s="41" t="str">
        <f t="shared" si="83"/>
        <v>-</v>
      </c>
      <c r="D101" s="41" t="e">
        <f t="shared" si="84"/>
        <v>#N/A</v>
      </c>
      <c r="E101" s="41" t="e">
        <f t="shared" si="85"/>
        <v>#N/A</v>
      </c>
      <c r="F101" s="41" t="e">
        <f t="shared" si="86"/>
        <v>#N/A</v>
      </c>
      <c r="G101" s="41" t="e">
        <f t="shared" si="87"/>
        <v>#N/A</v>
      </c>
      <c r="H101" s="41" t="e">
        <f t="shared" si="88"/>
        <v>#N/A</v>
      </c>
      <c r="I101" s="41" t="e">
        <f t="shared" si="89"/>
        <v>#N/A</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c r="A102" s="31">
        <v>40</v>
      </c>
      <c r="B102" s="41" t="str">
        <f t="shared" si="82"/>
        <v>-</v>
      </c>
      <c r="C102" s="41" t="str">
        <f t="shared" si="83"/>
        <v>-</v>
      </c>
      <c r="D102" s="41" t="e">
        <f t="shared" si="84"/>
        <v>#N/A</v>
      </c>
      <c r="E102" s="41" t="e">
        <f t="shared" si="85"/>
        <v>#N/A</v>
      </c>
      <c r="F102" s="41" t="e">
        <f t="shared" si="86"/>
        <v>#N/A</v>
      </c>
      <c r="G102" s="41" t="e">
        <f t="shared" si="87"/>
        <v>#N/A</v>
      </c>
      <c r="H102" s="41" t="e">
        <f t="shared" si="88"/>
        <v>#N/A</v>
      </c>
      <c r="I102" s="41" t="e">
        <f t="shared" si="89"/>
        <v>#N/A</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c r="A103" s="31">
        <v>41</v>
      </c>
      <c r="B103" s="41" t="str">
        <f t="shared" si="82"/>
        <v>-</v>
      </c>
      <c r="C103" s="41" t="str">
        <f t="shared" si="83"/>
        <v>-</v>
      </c>
      <c r="D103" s="41" t="e">
        <f t="shared" si="84"/>
        <v>#N/A</v>
      </c>
      <c r="E103" s="41" t="e">
        <f t="shared" si="85"/>
        <v>#N/A</v>
      </c>
      <c r="F103" s="41" t="e">
        <f t="shared" si="86"/>
        <v>#N/A</v>
      </c>
      <c r="G103" s="41" t="e">
        <f t="shared" si="87"/>
        <v>#N/A</v>
      </c>
      <c r="H103" s="41" t="e">
        <f t="shared" si="88"/>
        <v>#N/A</v>
      </c>
      <c r="I103" s="41" t="e">
        <f t="shared" si="89"/>
        <v>#N/A</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c r="A104" s="31">
        <v>42</v>
      </c>
      <c r="B104" s="41" t="str">
        <f t="shared" si="82"/>
        <v>-</v>
      </c>
      <c r="C104" s="41" t="str">
        <f t="shared" si="83"/>
        <v>-</v>
      </c>
      <c r="D104" s="41" t="e">
        <f t="shared" si="84"/>
        <v>#N/A</v>
      </c>
      <c r="E104" s="41" t="e">
        <f t="shared" si="85"/>
        <v>#N/A</v>
      </c>
      <c r="F104" s="41" t="e">
        <f t="shared" si="86"/>
        <v>#N/A</v>
      </c>
      <c r="G104" s="41" t="e">
        <f t="shared" si="87"/>
        <v>#N/A</v>
      </c>
      <c r="H104" s="41" t="e">
        <f t="shared" si="88"/>
        <v>#N/A</v>
      </c>
      <c r="I104" s="41" t="e">
        <f t="shared" si="89"/>
        <v>#N/A</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c r="A105" s="31">
        <v>43</v>
      </c>
      <c r="B105" s="41" t="str">
        <f t="shared" si="82"/>
        <v>-</v>
      </c>
      <c r="C105" s="41" t="str">
        <f t="shared" si="83"/>
        <v>-</v>
      </c>
      <c r="D105" s="41" t="e">
        <f t="shared" si="84"/>
        <v>#N/A</v>
      </c>
      <c r="E105" s="41" t="e">
        <f t="shared" si="85"/>
        <v>#N/A</v>
      </c>
      <c r="F105" s="41" t="e">
        <f t="shared" si="86"/>
        <v>#N/A</v>
      </c>
      <c r="G105" s="41" t="e">
        <f t="shared" si="87"/>
        <v>#N/A</v>
      </c>
      <c r="H105" s="41" t="e">
        <f t="shared" si="88"/>
        <v>#N/A</v>
      </c>
      <c r="I105" s="41" t="e">
        <f t="shared" si="89"/>
        <v>#N/A</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c r="A106" s="31">
        <v>44</v>
      </c>
      <c r="B106" s="41" t="str">
        <f t="shared" si="82"/>
        <v>-</v>
      </c>
      <c r="C106" s="41" t="str">
        <f t="shared" si="83"/>
        <v>-</v>
      </c>
      <c r="D106" s="41" t="e">
        <f t="shared" si="84"/>
        <v>#N/A</v>
      </c>
      <c r="E106" s="41" t="e">
        <f t="shared" si="85"/>
        <v>#N/A</v>
      </c>
      <c r="F106" s="41" t="e">
        <f t="shared" si="86"/>
        <v>#N/A</v>
      </c>
      <c r="G106" s="41" t="e">
        <f t="shared" si="87"/>
        <v>#N/A</v>
      </c>
      <c r="H106" s="41" t="e">
        <f t="shared" si="88"/>
        <v>#N/A</v>
      </c>
      <c r="I106" s="41" t="e">
        <f t="shared" si="89"/>
        <v>#N/A</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c r="A107" s="31">
        <v>45</v>
      </c>
      <c r="B107" s="41" t="str">
        <f t="shared" si="82"/>
        <v>-</v>
      </c>
      <c r="C107" s="41" t="str">
        <f t="shared" si="83"/>
        <v>-</v>
      </c>
      <c r="D107" s="41" t="e">
        <f t="shared" si="84"/>
        <v>#N/A</v>
      </c>
      <c r="E107" s="41" t="e">
        <f t="shared" si="85"/>
        <v>#N/A</v>
      </c>
      <c r="F107" s="41" t="e">
        <f t="shared" si="86"/>
        <v>#N/A</v>
      </c>
      <c r="G107" s="41" t="e">
        <f t="shared" si="87"/>
        <v>#N/A</v>
      </c>
      <c r="H107" s="41" t="e">
        <f t="shared" si="88"/>
        <v>#N/A</v>
      </c>
      <c r="I107" s="41" t="e">
        <f t="shared" si="89"/>
        <v>#N/A</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c r="A108" s="31">
        <v>46</v>
      </c>
      <c r="B108" s="41" t="str">
        <f t="shared" si="82"/>
        <v>-</v>
      </c>
      <c r="C108" s="41" t="str">
        <f t="shared" si="83"/>
        <v>-</v>
      </c>
      <c r="D108" s="41" t="e">
        <f t="shared" si="84"/>
        <v>#N/A</v>
      </c>
      <c r="E108" s="41" t="e">
        <f t="shared" si="85"/>
        <v>#N/A</v>
      </c>
      <c r="F108" s="41" t="e">
        <f t="shared" si="86"/>
        <v>#N/A</v>
      </c>
      <c r="G108" s="41" t="e">
        <f t="shared" si="87"/>
        <v>#N/A</v>
      </c>
      <c r="H108" s="41" t="e">
        <f t="shared" si="88"/>
        <v>#N/A</v>
      </c>
      <c r="I108" s="41" t="e">
        <f t="shared" si="89"/>
        <v>#N/A</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c r="A109" s="31">
        <v>47</v>
      </c>
      <c r="B109" s="41" t="str">
        <f t="shared" si="82"/>
        <v>-</v>
      </c>
      <c r="C109" s="41" t="str">
        <f t="shared" si="83"/>
        <v>-</v>
      </c>
      <c r="D109" s="41" t="e">
        <f t="shared" si="84"/>
        <v>#N/A</v>
      </c>
      <c r="E109" s="41" t="e">
        <f t="shared" si="85"/>
        <v>#N/A</v>
      </c>
      <c r="F109" s="41" t="e">
        <f t="shared" si="86"/>
        <v>#N/A</v>
      </c>
      <c r="G109" s="41" t="e">
        <f t="shared" si="87"/>
        <v>#N/A</v>
      </c>
      <c r="H109" s="41" t="e">
        <f t="shared" si="88"/>
        <v>#N/A</v>
      </c>
      <c r="I109" s="41" t="e">
        <f t="shared" si="89"/>
        <v>#N/A</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c r="A110" s="31">
        <v>48</v>
      </c>
      <c r="B110" s="41" t="str">
        <f t="shared" si="82"/>
        <v>-</v>
      </c>
      <c r="C110" s="41" t="str">
        <f t="shared" si="83"/>
        <v>-</v>
      </c>
      <c r="D110" s="41" t="e">
        <f t="shared" si="84"/>
        <v>#N/A</v>
      </c>
      <c r="E110" s="41" t="e">
        <f t="shared" si="85"/>
        <v>#N/A</v>
      </c>
      <c r="F110" s="41" t="e">
        <f t="shared" si="86"/>
        <v>#N/A</v>
      </c>
      <c r="G110" s="41" t="e">
        <f t="shared" si="87"/>
        <v>#N/A</v>
      </c>
      <c r="H110" s="41" t="e">
        <f t="shared" si="88"/>
        <v>#N/A</v>
      </c>
      <c r="I110" s="41" t="e">
        <f t="shared" si="89"/>
        <v>#N/A</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c r="A111" s="31">
        <v>49</v>
      </c>
      <c r="B111" s="41" t="str">
        <f t="shared" si="82"/>
        <v>-</v>
      </c>
      <c r="C111" s="41" t="str">
        <f t="shared" si="83"/>
        <v>-</v>
      </c>
      <c r="D111" s="41" t="e">
        <f t="shared" si="84"/>
        <v>#N/A</v>
      </c>
      <c r="E111" s="41" t="e">
        <f t="shared" si="85"/>
        <v>#N/A</v>
      </c>
      <c r="F111" s="41" t="e">
        <f t="shared" si="86"/>
        <v>#N/A</v>
      </c>
      <c r="G111" s="41" t="e">
        <f t="shared" si="87"/>
        <v>#N/A</v>
      </c>
      <c r="H111" s="41" t="e">
        <f t="shared" si="88"/>
        <v>#N/A</v>
      </c>
      <c r="I111" s="41" t="e">
        <f t="shared" si="89"/>
        <v>#N/A</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c r="A112" s="31">
        <v>50</v>
      </c>
      <c r="B112" s="41" t="str">
        <f t="shared" si="82"/>
        <v>-</v>
      </c>
      <c r="C112" s="41" t="str">
        <f t="shared" si="83"/>
        <v>-</v>
      </c>
      <c r="D112" s="41" t="e">
        <f t="shared" si="84"/>
        <v>#N/A</v>
      </c>
      <c r="E112" s="41" t="e">
        <f t="shared" si="85"/>
        <v>#N/A</v>
      </c>
      <c r="F112" s="41" t="e">
        <f t="shared" si="86"/>
        <v>#N/A</v>
      </c>
      <c r="G112" s="41" t="e">
        <f t="shared" si="87"/>
        <v>#N/A</v>
      </c>
      <c r="H112" s="41" t="e">
        <f t="shared" si="88"/>
        <v>#N/A</v>
      </c>
      <c r="I112" s="41" t="e">
        <f t="shared" si="89"/>
        <v>#N/A</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5.75" thickBot="1">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c r="A116" s="66">
        <v>1</v>
      </c>
      <c r="B116" s="41" t="str">
        <f>IF(B131="-","",B131-1)</f>
        <v/>
      </c>
      <c r="C116" s="41" t="str">
        <f>IF(C131="-","",C131-1)</f>
        <v/>
      </c>
      <c r="D116" s="41">
        <f>IF(D131="-","",D131-1)</f>
        <v>3</v>
      </c>
      <c r="E116" s="41">
        <f t="shared" ref="E116:W124" si="108">IF(E131="-","",E131-1)</f>
        <v>3</v>
      </c>
      <c r="F116" s="41">
        <f t="shared" si="108"/>
        <v>3</v>
      </c>
      <c r="G116" s="41">
        <f t="shared" si="108"/>
        <v>4</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4</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Yes</v>
      </c>
      <c r="BL116" s="201" t="str">
        <f>Admin!$J45</f>
        <v>Yes</v>
      </c>
      <c r="BM116" s="201" t="str">
        <f>Admin!$J46</f>
        <v>Yes</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c r="A117" s="66">
        <v>2</v>
      </c>
      <c r="B117" s="41" t="str">
        <f>IF(B132="-","",5-B132)</f>
        <v/>
      </c>
      <c r="C117" s="41" t="str">
        <f>IF(C132="-","",5-C132)</f>
        <v/>
      </c>
      <c r="D117" s="41">
        <f>IF(D132="-","",5-D132)</f>
        <v>3</v>
      </c>
      <c r="E117" s="41">
        <f t="shared" ref="E117:W117" si="109">IF(E132="-","",5-E132)</f>
        <v>2</v>
      </c>
      <c r="F117" s="41">
        <f t="shared" si="109"/>
        <v>3</v>
      </c>
      <c r="G117" s="41">
        <f t="shared" si="109"/>
        <v>2</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4</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c r="A118" s="66">
        <v>3</v>
      </c>
      <c r="B118" s="41" t="str">
        <f>IF(B133="-","",B133-1)</f>
        <v/>
      </c>
      <c r="C118" s="41" t="str">
        <f>IF(C133="-","",C133-1)</f>
        <v/>
      </c>
      <c r="D118" s="41">
        <f>IF(D133="-","",D133-1)</f>
        <v>4</v>
      </c>
      <c r="E118" s="41">
        <f t="shared" si="108"/>
        <v>3</v>
      </c>
      <c r="F118" s="41">
        <f t="shared" si="108"/>
        <v>1</v>
      </c>
      <c r="G118" s="41">
        <f t="shared" si="108"/>
        <v>3</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4</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c r="A119" s="66">
        <v>4</v>
      </c>
      <c r="B119" s="41" t="str">
        <f>IF(B134="-","",5-B134)</f>
        <v/>
      </c>
      <c r="C119" s="41" t="str">
        <f>IF(C134="-","",5-C134)</f>
        <v/>
      </c>
      <c r="D119" s="41">
        <f>IF(D134="-","",5-D134)</f>
        <v>2</v>
      </c>
      <c r="E119" s="41">
        <f t="shared" ref="E119:W119" si="111">IF(E134="-","",5-E134)</f>
        <v>1</v>
      </c>
      <c r="F119" s="41">
        <f t="shared" si="111"/>
        <v>2</v>
      </c>
      <c r="G119" s="41">
        <f t="shared" si="111"/>
        <v>4</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4</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c r="A120" s="66">
        <v>5</v>
      </c>
      <c r="B120" s="41" t="str">
        <f>IF(B135="-","",B135-1)</f>
        <v/>
      </c>
      <c r="C120" s="41" t="str">
        <f>IF(C135="-","",C135-1)</f>
        <v/>
      </c>
      <c r="D120" s="41">
        <f>IF(D135="-","",D135-1)</f>
        <v>3</v>
      </c>
      <c r="E120" s="41">
        <f t="shared" si="108"/>
        <v>3</v>
      </c>
      <c r="F120" s="41">
        <f t="shared" si="108"/>
        <v>3</v>
      </c>
      <c r="G120" s="41">
        <f t="shared" si="108"/>
        <v>2</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4</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c r="A121" s="66">
        <v>6</v>
      </c>
      <c r="B121" s="41" t="str">
        <f>IF(B136="-","",5-B136)</f>
        <v/>
      </c>
      <c r="C121" s="41" t="str">
        <f>IF(C136="-","",5-C136)</f>
        <v/>
      </c>
      <c r="D121" s="41">
        <f>IF(D136="-","",5-D136)</f>
        <v>2</v>
      </c>
      <c r="E121" s="41">
        <f t="shared" ref="E121:W121" si="112">IF(E136="-","",5-E136)</f>
        <v>2</v>
      </c>
      <c r="F121" s="41">
        <f t="shared" si="112"/>
        <v>2</v>
      </c>
      <c r="G121" s="41">
        <f t="shared" si="112"/>
        <v>1</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4</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c r="A122" s="66">
        <v>7</v>
      </c>
      <c r="B122" s="41" t="str">
        <f>IF(B137="-","",B137-1)</f>
        <v/>
      </c>
      <c r="C122" s="41" t="str">
        <f>IF(C137="-","",C137-1)</f>
        <v/>
      </c>
      <c r="D122" s="41">
        <f>IF(D137="-","",D137-1)</f>
        <v>3</v>
      </c>
      <c r="E122" s="41">
        <f t="shared" si="108"/>
        <v>3</v>
      </c>
      <c r="F122" s="41">
        <f t="shared" si="108"/>
        <v>3</v>
      </c>
      <c r="G122" s="41">
        <f t="shared" si="108"/>
        <v>2</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4</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c r="A123" s="66">
        <v>8</v>
      </c>
      <c r="B123" s="41" t="str">
        <f>IF(B138="-","",5-B138)</f>
        <v/>
      </c>
      <c r="C123" s="41" t="str">
        <f>IF(C138="-","",5-C138)</f>
        <v/>
      </c>
      <c r="D123" s="41">
        <f>IF(D138="-","",5-D138)</f>
        <v>2</v>
      </c>
      <c r="E123" s="41">
        <f t="shared" ref="E123:W123" si="113">IF(E138="-","",5-E138)</f>
        <v>2</v>
      </c>
      <c r="F123" s="41">
        <f t="shared" si="113"/>
        <v>3</v>
      </c>
      <c r="G123" s="41">
        <f t="shared" si="113"/>
        <v>2</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4</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c r="A124" s="66">
        <v>9</v>
      </c>
      <c r="B124" s="41" t="str">
        <f>IF(B139="-","",B139-1)</f>
        <v/>
      </c>
      <c r="C124" s="41" t="str">
        <f>IF(C139="-","",C139-1)</f>
        <v/>
      </c>
      <c r="D124" s="41">
        <f>IF(D139="-","",D139-1)</f>
        <v>4</v>
      </c>
      <c r="E124" s="41">
        <f t="shared" si="108"/>
        <v>3</v>
      </c>
      <c r="F124" s="41">
        <f t="shared" si="108"/>
        <v>2</v>
      </c>
      <c r="G124" s="41">
        <f t="shared" si="108"/>
        <v>1</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4</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c r="A125" s="88">
        <v>10</v>
      </c>
      <c r="B125" s="41" t="str">
        <f>IF(B140="-","",5-B140)</f>
        <v/>
      </c>
      <c r="C125" s="41" t="str">
        <f>IF(C140="-","",5-C140)</f>
        <v/>
      </c>
      <c r="D125" s="41">
        <f>IF(D140="-","",5-D140)</f>
        <v>2</v>
      </c>
      <c r="E125" s="41">
        <f t="shared" ref="E125:W125" si="114">IF(E140="-","",5-E140)</f>
        <v>0</v>
      </c>
      <c r="F125" s="41">
        <f t="shared" si="114"/>
        <v>2</v>
      </c>
      <c r="G125" s="41">
        <f t="shared" si="114"/>
        <v>1</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3</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c r="A126" s="215" t="s">
        <v>134</v>
      </c>
      <c r="B126" s="223">
        <f>SUM(B116:B125)*2.5</f>
        <v>0</v>
      </c>
      <c r="C126" s="223">
        <f>SUM(C116:C125)*2.5</f>
        <v>0</v>
      </c>
      <c r="D126" s="223">
        <f>SUM(D116:D125)*2.5</f>
        <v>70</v>
      </c>
      <c r="E126" s="223">
        <f t="shared" ref="E126:W126" si="115">SUM(E116:E125)*2.5</f>
        <v>55</v>
      </c>
      <c r="F126" s="223">
        <f t="shared" si="115"/>
        <v>60</v>
      </c>
      <c r="G126" s="223">
        <f t="shared" si="115"/>
        <v>55</v>
      </c>
      <c r="H126" s="223">
        <f t="shared" si="115"/>
        <v>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f>IF(Admin!BY44="TAM","",SUM(B126:W126)/Y126)</f>
        <v>60</v>
      </c>
      <c r="Y126" s="165">
        <f t="shared" si="110"/>
        <v>4</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5.75" thickBot="1">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c r="A131" s="66">
        <v>1</v>
      </c>
      <c r="B131" s="41" t="str">
        <f>VLOOKUP($A131,Pilot1!$A$64:$D$75,4, FALSE)</f>
        <v>-</v>
      </c>
      <c r="C131" s="41" t="str">
        <f>VLOOKUP($A131,Pilot2!$A$64:$D$75,4, FALSE)</f>
        <v>-</v>
      </c>
      <c r="D131" s="41">
        <f>VLOOKUP($A131,'P1'!$A$64:$D$75,4, FALSE)</f>
        <v>4</v>
      </c>
      <c r="E131" s="41">
        <f>VLOOKUP($A131,'P2'!$A$64:$D$75,4, FALSE)</f>
        <v>4</v>
      </c>
      <c r="F131" s="41">
        <f>VLOOKUP($A131,'P3'!$A$64:$D$75,4, FALSE)</f>
        <v>4</v>
      </c>
      <c r="G131" s="41">
        <f>VLOOKUP($A131,'P4'!$A$64:$D$75,4, FALSE)</f>
        <v>5</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str">
        <f>IF(Admin!$BY$44="SUS","",SUM(B131:W131)/Z131)</f>
        <v/>
      </c>
      <c r="Y131" s="59" t="s">
        <v>11</v>
      </c>
      <c r="Z131" s="165">
        <f>COUNTIF(B131:W131,"&lt;&gt;-")</f>
        <v>4</v>
      </c>
      <c r="BY131" s="10"/>
      <c r="CA131" s="124"/>
    </row>
    <row r="132" spans="1:79" s="6" customFormat="1">
      <c r="A132" s="66">
        <v>2</v>
      </c>
      <c r="B132" s="41" t="str">
        <f>VLOOKUP($A132,Pilot1!$A$64:$D$75,4, FALSE)</f>
        <v>-</v>
      </c>
      <c r="C132" s="41" t="str">
        <f>VLOOKUP($A132,Pilot2!$A$64:$D$75,4, FALSE)</f>
        <v>-</v>
      </c>
      <c r="D132" s="41">
        <f>VLOOKUP($A132,'P1'!$A$64:$D$75,4, FALSE)</f>
        <v>2</v>
      </c>
      <c r="E132" s="41">
        <f>VLOOKUP($A132,'P2'!$A$64:$D$75,4, FALSE)</f>
        <v>3</v>
      </c>
      <c r="F132" s="41">
        <f>VLOOKUP($A132,'P3'!$A$64:$D$75,4, FALSE)</f>
        <v>2</v>
      </c>
      <c r="G132" s="41">
        <f>VLOOKUP($A132,'P4'!$A$64:$D$75,4, FALSE)</f>
        <v>3</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str">
        <f>IF(Admin!$BY$44="SUS","",SUM(B132:W132)/Z132)</f>
        <v/>
      </c>
      <c r="Y132" s="59" t="s">
        <v>11</v>
      </c>
      <c r="Z132" s="165">
        <f t="shared" ref="Z132:Z142" si="116">COUNTIF(B132:W132,"&lt;&gt;-")</f>
        <v>4</v>
      </c>
      <c r="BY132" s="10"/>
      <c r="CA132" s="124"/>
    </row>
    <row r="133" spans="1:79" s="6" customFormat="1">
      <c r="A133" s="66">
        <v>3</v>
      </c>
      <c r="B133" s="41" t="str">
        <f>VLOOKUP($A133,Pilot1!$A$64:$D$75,4, FALSE)</f>
        <v>-</v>
      </c>
      <c r="C133" s="41" t="str">
        <f>VLOOKUP($A133,Pilot2!$A$64:$D$75,4, FALSE)</f>
        <v>-</v>
      </c>
      <c r="D133" s="41">
        <f>VLOOKUP($A133,'P1'!$A$64:$D$75,4, FALSE)</f>
        <v>5</v>
      </c>
      <c r="E133" s="41">
        <f>VLOOKUP($A133,'P2'!$A$64:$D$75,4, FALSE)</f>
        <v>4</v>
      </c>
      <c r="F133" s="41">
        <f>VLOOKUP($A133,'P3'!$A$64:$D$75,4, FALSE)</f>
        <v>2</v>
      </c>
      <c r="G133" s="41">
        <f>VLOOKUP($A133,'P4'!$A$64:$D$75,4, FALSE)</f>
        <v>4</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str">
        <f>IF(Admin!$BY$44="SUS","",SUM(B133:W133)/Z133)</f>
        <v/>
      </c>
      <c r="Y133" s="59" t="s">
        <v>11</v>
      </c>
      <c r="Z133" s="165">
        <f t="shared" si="116"/>
        <v>4</v>
      </c>
      <c r="BY133" s="10"/>
      <c r="CA133" s="124"/>
    </row>
    <row r="134" spans="1:79" s="6" customFormat="1">
      <c r="A134" s="66">
        <v>4</v>
      </c>
      <c r="B134" s="41" t="str">
        <f>VLOOKUP($A134,Pilot1!$A$64:$D$75,4, FALSE)</f>
        <v>-</v>
      </c>
      <c r="C134" s="41" t="str">
        <f>VLOOKUP($A134,Pilot2!$A$64:$D$75,4, FALSE)</f>
        <v>-</v>
      </c>
      <c r="D134" s="41">
        <f>VLOOKUP($A134,'P1'!$A$64:$D$75,4, FALSE)</f>
        <v>3</v>
      </c>
      <c r="E134" s="41">
        <f>VLOOKUP($A134,'P2'!$A$64:$D$75,4, FALSE)</f>
        <v>4</v>
      </c>
      <c r="F134" s="41">
        <f>VLOOKUP($A134,'P3'!$A$64:$D$75,4, FALSE)</f>
        <v>3</v>
      </c>
      <c r="G134" s="41">
        <f>VLOOKUP($A134,'P4'!$A$64:$D$75,4, FALSE)</f>
        <v>1</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str">
        <f>IF(Admin!$BY$44="SUS","",SUM(B134:W134)/Z134)</f>
        <v/>
      </c>
      <c r="Y134" s="59" t="s">
        <v>11</v>
      </c>
      <c r="Z134" s="165">
        <f t="shared" si="116"/>
        <v>4</v>
      </c>
      <c r="BY134" s="10"/>
      <c r="CA134" s="124"/>
    </row>
    <row r="135" spans="1:79" s="6" customFormat="1">
      <c r="A135" s="66">
        <v>5</v>
      </c>
      <c r="B135" s="41" t="str">
        <f>VLOOKUP($A135,Pilot1!$A$64:$D$75,4, FALSE)</f>
        <v>-</v>
      </c>
      <c r="C135" s="41" t="str">
        <f>VLOOKUP($A135,Pilot2!$A$64:$D$75,4, FALSE)</f>
        <v>-</v>
      </c>
      <c r="D135" s="41">
        <f>VLOOKUP($A135,'P1'!$A$64:$D$75,4, FALSE)</f>
        <v>4</v>
      </c>
      <c r="E135" s="41">
        <f>VLOOKUP($A135,'P2'!$A$64:$D$75,4, FALSE)</f>
        <v>4</v>
      </c>
      <c r="F135" s="41">
        <f>VLOOKUP($A135,'P3'!$A$64:$D$75,4, FALSE)</f>
        <v>4</v>
      </c>
      <c r="G135" s="41">
        <f>VLOOKUP($A135,'P4'!$A$64:$D$75,4, FALSE)</f>
        <v>3</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str">
        <f>IF(Admin!$BY$44="SUS","",SUM(B135:W135)/Z135)</f>
        <v/>
      </c>
      <c r="Y135" s="59" t="s">
        <v>11</v>
      </c>
      <c r="Z135" s="165">
        <f t="shared" si="116"/>
        <v>4</v>
      </c>
      <c r="BY135" s="10"/>
      <c r="CA135" s="124"/>
    </row>
    <row r="136" spans="1:79" s="6" customFormat="1">
      <c r="A136" s="66">
        <v>6</v>
      </c>
      <c r="B136" s="41" t="str">
        <f>VLOOKUP($A136,Pilot1!$A$64:$D$75,4, FALSE)</f>
        <v>-</v>
      </c>
      <c r="C136" s="41" t="str">
        <f>VLOOKUP($A136,Pilot2!$A$64:$D$75,4, FALSE)</f>
        <v>-</v>
      </c>
      <c r="D136" s="41">
        <f>VLOOKUP($A136,'P1'!$A$64:$D$75,4, FALSE)</f>
        <v>3</v>
      </c>
      <c r="E136" s="41">
        <f>VLOOKUP($A136,'P2'!$A$64:$D$75,4, FALSE)</f>
        <v>3</v>
      </c>
      <c r="F136" s="41">
        <f>VLOOKUP($A136,'P3'!$A$64:$D$75,4, FALSE)</f>
        <v>3</v>
      </c>
      <c r="G136" s="41">
        <f>VLOOKUP($A136,'P4'!$A$64:$D$75,4, FALSE)</f>
        <v>4</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str">
        <f>IF(Admin!$BY$44="SUS","",SUM(B136:W136)/Z136)</f>
        <v/>
      </c>
      <c r="Y136" s="59" t="s">
        <v>11</v>
      </c>
      <c r="Z136" s="165">
        <f t="shared" si="116"/>
        <v>4</v>
      </c>
      <c r="BY136" s="10"/>
      <c r="CA136" s="124"/>
    </row>
    <row r="137" spans="1:79" s="6" customFormat="1">
      <c r="A137" s="66">
        <v>7</v>
      </c>
      <c r="B137" s="41" t="str">
        <f>VLOOKUP($A137,Pilot1!$A$64:$D$75,4, FALSE)</f>
        <v>-</v>
      </c>
      <c r="C137" s="41" t="str">
        <f>VLOOKUP($A137,Pilot2!$A$64:$D$75,4, FALSE)</f>
        <v>-</v>
      </c>
      <c r="D137" s="41">
        <f>VLOOKUP($A137,'P1'!$A$64:$D$75,4, FALSE)</f>
        <v>4</v>
      </c>
      <c r="E137" s="41">
        <f>VLOOKUP($A137,'P2'!$A$64:$D$75,4, FALSE)</f>
        <v>4</v>
      </c>
      <c r="F137" s="41">
        <f>VLOOKUP($A137,'P3'!$A$64:$D$75,4, FALSE)</f>
        <v>4</v>
      </c>
      <c r="G137" s="41">
        <f>VLOOKUP($A137,'P4'!$A$64:$D$75,4, FALSE)</f>
        <v>3</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str">
        <f>IF(Admin!$BY$44="SUS","",SUM(B137:W137)/Z137)</f>
        <v/>
      </c>
      <c r="Y137" s="59" t="s">
        <v>10</v>
      </c>
      <c r="Z137" s="165">
        <f t="shared" si="116"/>
        <v>4</v>
      </c>
      <c r="BY137" s="10"/>
      <c r="CA137" s="124"/>
    </row>
    <row r="138" spans="1:79" s="6" customFormat="1">
      <c r="A138" s="66">
        <v>8</v>
      </c>
      <c r="B138" s="41" t="str">
        <f>VLOOKUP($A138,Pilot1!$A$64:$D$75,4, FALSE)</f>
        <v>-</v>
      </c>
      <c r="C138" s="41" t="str">
        <f>VLOOKUP($A138,Pilot2!$A$64:$D$75,4, FALSE)</f>
        <v>-</v>
      </c>
      <c r="D138" s="41">
        <f>VLOOKUP($A138,'P1'!$A$64:$D$75,4, FALSE)</f>
        <v>3</v>
      </c>
      <c r="E138" s="41">
        <f>VLOOKUP($A138,'P2'!$A$64:$D$75,4, FALSE)</f>
        <v>3</v>
      </c>
      <c r="F138" s="41">
        <f>VLOOKUP($A138,'P3'!$A$64:$D$75,4, FALSE)</f>
        <v>2</v>
      </c>
      <c r="G138" s="41">
        <f>VLOOKUP($A138,'P4'!$A$64:$D$75,4, FALSE)</f>
        <v>3</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str">
        <f>IF(Admin!$BY$44="SUS","",SUM(B138:W138)/Z138)</f>
        <v/>
      </c>
      <c r="Y138" s="59" t="s">
        <v>10</v>
      </c>
      <c r="Z138" s="165">
        <f t="shared" si="116"/>
        <v>4</v>
      </c>
      <c r="BY138" s="10"/>
      <c r="CA138" s="124"/>
    </row>
    <row r="139" spans="1:79" s="6" customFormat="1">
      <c r="A139" s="66">
        <v>9</v>
      </c>
      <c r="B139" s="41" t="str">
        <f>VLOOKUP($A139,Pilot1!$A$64:$D$75,4, FALSE)</f>
        <v>-</v>
      </c>
      <c r="C139" s="41" t="str">
        <f>VLOOKUP($A139,Pilot2!$A$64:$D$75,4, FALSE)</f>
        <v>-</v>
      </c>
      <c r="D139" s="41">
        <f>VLOOKUP($A139,'P1'!$A$64:$D$75,4, FALSE)</f>
        <v>5</v>
      </c>
      <c r="E139" s="41">
        <f>VLOOKUP($A139,'P2'!$A$64:$D$75,4, FALSE)</f>
        <v>4</v>
      </c>
      <c r="F139" s="41">
        <f>VLOOKUP($A139,'P3'!$A$64:$D$75,4, FALSE)</f>
        <v>3</v>
      </c>
      <c r="G139" s="41">
        <f>VLOOKUP($A139,'P4'!$A$64:$D$75,4, FALSE)</f>
        <v>2</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str">
        <f>IF(Admin!$BY$44="SUS","",SUM(B139:W139)/Z139)</f>
        <v/>
      </c>
      <c r="Y139" s="59" t="s">
        <v>10</v>
      </c>
      <c r="Z139" s="165">
        <f t="shared" si="116"/>
        <v>4</v>
      </c>
      <c r="BY139" s="10"/>
      <c r="CA139" s="124"/>
    </row>
    <row r="140" spans="1:79" s="6" customFormat="1">
      <c r="A140" s="66">
        <v>10</v>
      </c>
      <c r="B140" s="41" t="str">
        <f>VLOOKUP($A140,Pilot1!$A$64:$D$75,4, FALSE)</f>
        <v>-</v>
      </c>
      <c r="C140" s="41" t="str">
        <f>VLOOKUP($A140,Pilot2!$A$64:$D$75,4, FALSE)</f>
        <v>-</v>
      </c>
      <c r="D140" s="41">
        <f>VLOOKUP($A140,'P1'!$A$64:$D$75,4, FALSE)</f>
        <v>3</v>
      </c>
      <c r="E140" s="41">
        <f>VLOOKUP($A140,'P2'!$A$64:$D$75,4, FALSE)</f>
        <v>5</v>
      </c>
      <c r="F140" s="41">
        <f>VLOOKUP($A140,'P3'!$A$64:$D$75,4, FALSE)</f>
        <v>3</v>
      </c>
      <c r="G140" s="41">
        <f>VLOOKUP($A140,'P4'!$A$64:$D$75,4, FALSE)</f>
        <v>4</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str">
        <f>IF(Admin!$BY$44="SUS","",SUM(B140:W140)/Z140)</f>
        <v/>
      </c>
      <c r="Y140" s="59" t="s">
        <v>10</v>
      </c>
      <c r="Z140" s="165">
        <f t="shared" si="116"/>
        <v>4</v>
      </c>
      <c r="BY140" s="10"/>
      <c r="CA140" s="124"/>
    </row>
    <row r="141" spans="1:79" s="6" customFormat="1">
      <c r="A141" s="66">
        <v>11</v>
      </c>
      <c r="B141" s="41" t="e">
        <f>VLOOKUP($A141,Pilot1!$A$64:$D$75,4, FALSE)</f>
        <v>#N/A</v>
      </c>
      <c r="C141" s="41" t="e">
        <f>VLOOKUP($A141,Pilot2!$A$64:$D$75,4, FALSE)</f>
        <v>#N/A</v>
      </c>
      <c r="D141" s="41" t="e">
        <f>VLOOKUP($A141,'P1'!$A$64:$D$75,4, FALSE)</f>
        <v>#N/A</v>
      </c>
      <c r="E141" s="41" t="e">
        <f>VLOOKUP($A141,'P2'!$A$64:$D$75,4, FALSE)</f>
        <v>#N/A</v>
      </c>
      <c r="F141" s="41" t="e">
        <f>VLOOKUP($A141,'P3'!$A$64:$D$75,4, FALSE)</f>
        <v>#N/A</v>
      </c>
      <c r="G141" s="41" t="e">
        <f>VLOOKUP($A141,'P4'!$A$64:$D$75,4, FALSE)</f>
        <v>#N/A</v>
      </c>
      <c r="H141" s="41" t="e">
        <f>VLOOKUP($A141,'P5'!$A$64:$D$75,4, FALSE)</f>
        <v>#N/A</v>
      </c>
      <c r="I141" s="41" t="e">
        <f>VLOOKUP($A141,'P6'!$A$64:$D$75,4, FALSE)</f>
        <v>#N/A</v>
      </c>
      <c r="J141" s="41" t="e">
        <f>VLOOKUP($A141,'P7'!$A$64:$D$75,4, FALSE)</f>
        <v>#N/A</v>
      </c>
      <c r="K141" s="41" t="e">
        <f>VLOOKUP($A141,'P8'!$A$64:$D$75,4, FALSE)</f>
        <v>#N/A</v>
      </c>
      <c r="L141" s="41" t="e">
        <f>VLOOKUP($A141,'P9'!$A$64:$D$75,4, FALSE)</f>
        <v>#N/A</v>
      </c>
      <c r="M141" s="41" t="e">
        <f>VLOOKUP($A141,'P10'!$A$64:$D$75,4, FALSE)</f>
        <v>#N/A</v>
      </c>
      <c r="N141" s="41" t="e">
        <f>VLOOKUP($A141,'P11'!$A$64:$D$75,4, FALSE)</f>
        <v>#N/A</v>
      </c>
      <c r="O141" s="41" t="e">
        <f>VLOOKUP($A141,'P12'!$A$64:$D$75,4, FALSE)</f>
        <v>#N/A</v>
      </c>
      <c r="P141" s="41" t="e">
        <f>VLOOKUP($A141,'P13'!$A$64:$D$75,4, FALSE)</f>
        <v>#N/A</v>
      </c>
      <c r="Q141" s="41" t="e">
        <f>VLOOKUP($A141,'P14'!$A$64:$D$75,4, FALSE)</f>
        <v>#N/A</v>
      </c>
      <c r="R141" s="41" t="e">
        <f>VLOOKUP($A141,'P15'!$A$64:$D$75,4, FALSE)</f>
        <v>#N/A</v>
      </c>
      <c r="S141" s="41" t="e">
        <f>VLOOKUP($A141,'P16'!$A$64:$D$75,4, FALSE)</f>
        <v>#N/A</v>
      </c>
      <c r="T141" s="41" t="e">
        <f>VLOOKUP($A141,'P17'!$A$64:$D$75,4, FALSE)</f>
        <v>#N/A</v>
      </c>
      <c r="U141" s="41" t="e">
        <f>VLOOKUP($A141,'P18'!$A$64:$D$75,4, FALSE)</f>
        <v>#N/A</v>
      </c>
      <c r="V141" s="41" t="e">
        <f>VLOOKUP($A141,'P19'!$A$64:$D$75,4, FALSE)</f>
        <v>#N/A</v>
      </c>
      <c r="W141" s="41" t="e">
        <f>VLOOKUP($A141,'P20'!$A$64:$D$75,4, FALSE)</f>
        <v>#N/A</v>
      </c>
      <c r="X141" s="202" t="str">
        <f>IF(Admin!$BY$44="SUS","",SUM(B141:W141)/Z141)</f>
        <v/>
      </c>
      <c r="Y141" s="59" t="s">
        <v>10</v>
      </c>
      <c r="Z141" s="165">
        <f t="shared" si="116"/>
        <v>22</v>
      </c>
      <c r="BY141" s="10"/>
      <c r="CA141" s="124"/>
    </row>
    <row r="142" spans="1:79" s="6" customFormat="1">
      <c r="A142" s="67">
        <v>12</v>
      </c>
      <c r="B142" s="41" t="e">
        <f>VLOOKUP($A142,Pilot1!$A$64:$D$75,4, FALSE)</f>
        <v>#N/A</v>
      </c>
      <c r="C142" s="41" t="e">
        <f>VLOOKUP($A142,Pilot2!$A$64:$D$75,4, FALSE)</f>
        <v>#N/A</v>
      </c>
      <c r="D142" s="41" t="e">
        <f>VLOOKUP($A142,'P1'!$A$64:$D$75,4, FALSE)</f>
        <v>#N/A</v>
      </c>
      <c r="E142" s="41" t="e">
        <f>VLOOKUP($A142,'P2'!$A$64:$D$75,4, FALSE)</f>
        <v>#N/A</v>
      </c>
      <c r="F142" s="41" t="e">
        <f>VLOOKUP($A142,'P3'!$A$64:$D$75,4, FALSE)</f>
        <v>#N/A</v>
      </c>
      <c r="G142" s="41" t="e">
        <f>VLOOKUP($A142,'P4'!$A$64:$D$75,4, FALSE)</f>
        <v>#N/A</v>
      </c>
      <c r="H142" s="41" t="e">
        <f>VLOOKUP($A142,'P5'!$A$64:$D$75,4, FALSE)</f>
        <v>#N/A</v>
      </c>
      <c r="I142" s="41" t="e">
        <f>VLOOKUP($A142,'P6'!$A$64:$D$75,4, FALSE)</f>
        <v>#N/A</v>
      </c>
      <c r="J142" s="41" t="e">
        <f>VLOOKUP($A142,'P7'!$A$64:$D$75,4, FALSE)</f>
        <v>#N/A</v>
      </c>
      <c r="K142" s="41" t="e">
        <f>VLOOKUP($A142,'P8'!$A$64:$D$75,4, FALSE)</f>
        <v>#N/A</v>
      </c>
      <c r="L142" s="41" t="e">
        <f>VLOOKUP($A142,'P9'!$A$64:$D$75,4, FALSE)</f>
        <v>#N/A</v>
      </c>
      <c r="M142" s="41" t="e">
        <f>VLOOKUP($A142,'P10'!$A$64:$D$75,4, FALSE)</f>
        <v>#N/A</v>
      </c>
      <c r="N142" s="41" t="e">
        <f>VLOOKUP($A142,'P11'!$A$64:$D$75,4, FALSE)</f>
        <v>#N/A</v>
      </c>
      <c r="O142" s="41" t="e">
        <f>VLOOKUP($A142,'P12'!$A$64:$D$75,4, FALSE)</f>
        <v>#N/A</v>
      </c>
      <c r="P142" s="41" t="e">
        <f>VLOOKUP($A142,'P13'!$A$64:$D$75,4, FALSE)</f>
        <v>#N/A</v>
      </c>
      <c r="Q142" s="41" t="e">
        <f>VLOOKUP($A142,'P14'!$A$64:$D$75,4, FALSE)</f>
        <v>#N/A</v>
      </c>
      <c r="R142" s="41" t="e">
        <f>VLOOKUP($A142,'P15'!$A$64:$D$75,4, FALSE)</f>
        <v>#N/A</v>
      </c>
      <c r="S142" s="41" t="e">
        <f>VLOOKUP($A142,'P16'!$A$64:$D$75,4, FALSE)</f>
        <v>#N/A</v>
      </c>
      <c r="T142" s="41" t="e">
        <f>VLOOKUP($A142,'P17'!$A$64:$D$75,4, FALSE)</f>
        <v>#N/A</v>
      </c>
      <c r="U142" s="41" t="e">
        <f>VLOOKUP($A142,'P18'!$A$64:$D$75,4, FALSE)</f>
        <v>#N/A</v>
      </c>
      <c r="V142" s="41" t="e">
        <f>VLOOKUP($A142,'P19'!$A$64:$D$75,4, FALSE)</f>
        <v>#N/A</v>
      </c>
      <c r="W142" s="41" t="e">
        <f>VLOOKUP($A142,'P20'!$A$64:$D$75,4, FALSE)</f>
        <v>#N/A</v>
      </c>
      <c r="X142" s="202" t="str">
        <f>IF(Admin!$BY$44="SUS","",SUM(B142:W142)/Z142)</f>
        <v/>
      </c>
      <c r="Y142" s="59" t="s">
        <v>10</v>
      </c>
      <c r="Z142" s="165">
        <f t="shared" si="116"/>
        <v>22</v>
      </c>
      <c r="BY142" s="10"/>
      <c r="CA142" s="124"/>
    </row>
    <row r="143" spans="1:79" s="6" customFormat="1">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str">
        <f>IF(Admin!BY44="SUS","",AVERAGE(X131:X136))</f>
        <v/>
      </c>
      <c r="Y143" s="48"/>
      <c r="Z143" s="164"/>
      <c r="BY143" s="10"/>
      <c r="CA143" s="124"/>
    </row>
    <row r="144" spans="1:79" s="6" customFormat="1">
      <c r="A144" s="7"/>
      <c r="B144" s="7"/>
      <c r="C144" s="7"/>
      <c r="D144" s="7"/>
      <c r="W144" s="122" t="s">
        <v>85</v>
      </c>
      <c r="X144" s="221" t="str">
        <f>IF(Admin!BY44="SUS","",AVERAGE(X137:X142))</f>
        <v/>
      </c>
      <c r="Y144" s="7"/>
      <c r="Z144" s="164"/>
      <c r="BY144" s="10"/>
      <c r="CA144" s="124"/>
    </row>
    <row r="145" spans="1:79" s="6" customFormat="1" ht="15.75" thickBot="1">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c r="A147" s="31">
        <v>1</v>
      </c>
      <c r="B147" s="41" t="str">
        <f>IF($BF$116="No","-",BF147)</f>
        <v>-</v>
      </c>
      <c r="C147" s="41" t="str">
        <f>IF($BG$116="No","-",BG147)</f>
        <v>-</v>
      </c>
      <c r="D147" s="41">
        <f>IF($BH$116="No","-",BH147)</f>
        <v>7</v>
      </c>
      <c r="E147" s="41">
        <f>IF($BI$116="No","-",BI147)</f>
        <v>7</v>
      </c>
      <c r="F147" s="41">
        <f>IF($BJ$116="No","-",BJ147)</f>
        <v>7</v>
      </c>
      <c r="G147" s="41">
        <f>IF($BK$116="No","-",BK147)</f>
        <v>7</v>
      </c>
      <c r="H147" s="41">
        <f>IF($BL$116="No","-",BL147)</f>
        <v>7</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f>IF(COUNTIF(B147:W147,"-")=22,"",AVERAGE(B147:W147))</f>
        <v>7</v>
      </c>
      <c r="Z147" s="441">
        <f>IF(COUNTIF(B147:W147,"-")=22,"",Y147/7)</f>
        <v>1</v>
      </c>
      <c r="AA147" s="443">
        <f>IF(COUNTIF(B147:W147,"-")=22,"",MIN(B147:W147))</f>
        <v>7</v>
      </c>
      <c r="AB147" s="443">
        <f>IF(COUNTIF(B147:W147,"-")=22,"",MAX(C147:X147))</f>
        <v>7</v>
      </c>
      <c r="BE147" s="31">
        <v>1</v>
      </c>
      <c r="BF147" s="104" t="str">
        <f>VLOOKUP($BE147,Pilot1!$A$10:$F$59,6, FALSE)</f>
        <v>-</v>
      </c>
      <c r="BG147" s="104" t="str">
        <f>VLOOKUP($BE147,Pilot2!$A$10:$F$59,6, FALSE)</f>
        <v>-</v>
      </c>
      <c r="BH147" s="104">
        <f>VLOOKUP($BE147,'P1'!$A$10:$F$59,6, FALSE)</f>
        <v>7</v>
      </c>
      <c r="BI147" s="104">
        <f>VLOOKUP($BE147,'P2'!$A$10:$F$59,6, FALSE)</f>
        <v>7</v>
      </c>
      <c r="BJ147" s="104">
        <f>VLOOKUP($BE147,'P3'!$A$10:$F$59,6, FALSE)</f>
        <v>7</v>
      </c>
      <c r="BK147" s="104">
        <f>VLOOKUP($BE147,'P4'!$A$10:$F$59,6, FALSE)</f>
        <v>7</v>
      </c>
      <c r="BL147" s="104">
        <f>VLOOKUP($BE147,'P5'!$A$10:$F$59,6, FALSE)</f>
        <v>7</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c r="A148" s="31">
        <v>2</v>
      </c>
      <c r="B148" s="41" t="str">
        <f t="shared" ref="B148:B196" si="117">IF($BF$116="No","-",BF148)</f>
        <v>-</v>
      </c>
      <c r="C148" s="41" t="str">
        <f t="shared" ref="C148:C196" si="118">IF($BG$116="No","-",BG148)</f>
        <v>-</v>
      </c>
      <c r="D148" s="41">
        <f t="shared" ref="D148:D196" si="119">IF($BH$116="No","-",BH148)</f>
        <v>5</v>
      </c>
      <c r="E148" s="41">
        <f t="shared" ref="E148:E196" si="120">IF($BI$116="No","-",BI148)</f>
        <v>5</v>
      </c>
      <c r="F148" s="41">
        <f t="shared" ref="F148:F196" si="121">IF($BJ$116="No","-",BJ148)</f>
        <v>6</v>
      </c>
      <c r="G148" s="41">
        <f t="shared" ref="G148:G196" si="122">IF($BK$116="No","-",BK148)</f>
        <v>5</v>
      </c>
      <c r="H148" s="41">
        <f t="shared" ref="H148:H196" si="123">IF($BL$116="No","-",BL148)</f>
        <v>6</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f t="shared" ref="Y148:Y196" si="139">IF(COUNTIF(B148:W148,"-")=22,"",AVERAGE(B148:W148))</f>
        <v>5.4</v>
      </c>
      <c r="Z148" s="441">
        <f t="shared" ref="Z148:Z196" si="140">IF(COUNTIF(B148:W148,"-")=22,"",Y148/7)</f>
        <v>0.77142857142857146</v>
      </c>
      <c r="AA148" s="443">
        <f t="shared" ref="AA148:AA196" si="141">IF(COUNTIF(B148:W148,"-")=22,"",MIN(B148:W148))</f>
        <v>5</v>
      </c>
      <c r="AB148" s="443">
        <f t="shared" ref="AB148:AB196" si="142">IF(COUNTIF(B148:W148,"-")=22,"",MAX(C148:X148))</f>
        <v>6</v>
      </c>
      <c r="BE148" s="31">
        <v>2</v>
      </c>
      <c r="BF148" s="104" t="str">
        <f>VLOOKUP($BE148,Pilot1!$A$10:$F$59,6, FALSE)</f>
        <v>-</v>
      </c>
      <c r="BG148" s="104" t="str">
        <f>VLOOKUP($BE148,Pilot2!$A$10:$F$59,6, FALSE)</f>
        <v>-</v>
      </c>
      <c r="BH148" s="104">
        <f>VLOOKUP($BE148,'P1'!$A$10:$F$59,6, FALSE)</f>
        <v>5</v>
      </c>
      <c r="BI148" s="104">
        <f>VLOOKUP($BE148,'P2'!$A$10:$F$59,6, FALSE)</f>
        <v>5</v>
      </c>
      <c r="BJ148" s="104">
        <f>VLOOKUP($BE148,'P3'!$A$10:$F$59,6, FALSE)</f>
        <v>6</v>
      </c>
      <c r="BK148" s="104">
        <f>VLOOKUP($BE148,'P4'!$A$10:$F$59,6, FALSE)</f>
        <v>5</v>
      </c>
      <c r="BL148" s="104">
        <f>VLOOKUP($BE148,'P5'!$A$10:$F$59,6, FALSE)</f>
        <v>6</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c r="A149" s="31">
        <v>3</v>
      </c>
      <c r="B149" s="41" t="str">
        <f t="shared" si="117"/>
        <v>-</v>
      </c>
      <c r="C149" s="41" t="str">
        <f t="shared" si="118"/>
        <v>-</v>
      </c>
      <c r="D149" s="41">
        <f t="shared" si="119"/>
        <v>7</v>
      </c>
      <c r="E149" s="41">
        <f t="shared" si="120"/>
        <v>6</v>
      </c>
      <c r="F149" s="41">
        <f t="shared" si="121"/>
        <v>7</v>
      </c>
      <c r="G149" s="41">
        <f t="shared" si="122"/>
        <v>7</v>
      </c>
      <c r="H149" s="41">
        <f t="shared" si="123"/>
        <v>6</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f t="shared" si="139"/>
        <v>6.6</v>
      </c>
      <c r="Z149" s="441">
        <f t="shared" si="140"/>
        <v>0.94285714285714284</v>
      </c>
      <c r="AA149" s="443">
        <f t="shared" si="141"/>
        <v>6</v>
      </c>
      <c r="AB149" s="443">
        <f t="shared" si="142"/>
        <v>7</v>
      </c>
      <c r="BE149" s="31">
        <v>3</v>
      </c>
      <c r="BF149" s="104" t="str">
        <f>VLOOKUP($BE149,Pilot1!$A$10:$F$59,6, FALSE)</f>
        <v>-</v>
      </c>
      <c r="BG149" s="104" t="str">
        <f>VLOOKUP($BE149,Pilot2!$A$10:$F$59,6, FALSE)</f>
        <v>-</v>
      </c>
      <c r="BH149" s="104">
        <f>VLOOKUP($BE149,'P1'!$A$10:$F$59,6, FALSE)</f>
        <v>7</v>
      </c>
      <c r="BI149" s="104">
        <f>VLOOKUP($BE149,'P2'!$A$10:$F$59,6, FALSE)</f>
        <v>6</v>
      </c>
      <c r="BJ149" s="104">
        <f>VLOOKUP($BE149,'P3'!$A$10:$F$59,6, FALSE)</f>
        <v>7</v>
      </c>
      <c r="BK149" s="104">
        <f>VLOOKUP($BE149,'P4'!$A$10:$F$59,6, FALSE)</f>
        <v>7</v>
      </c>
      <c r="BL149" s="104">
        <f>VLOOKUP($BE149,'P5'!$A$10:$F$59,6, FALSE)</f>
        <v>6</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c r="A150" s="31">
        <v>4</v>
      </c>
      <c r="B150" s="41" t="str">
        <f t="shared" si="117"/>
        <v>-</v>
      </c>
      <c r="C150" s="41" t="str">
        <f t="shared" si="118"/>
        <v>-</v>
      </c>
      <c r="D150" s="41">
        <f t="shared" si="119"/>
        <v>6</v>
      </c>
      <c r="E150" s="41">
        <f t="shared" si="120"/>
        <v>5</v>
      </c>
      <c r="F150" s="41">
        <f t="shared" si="121"/>
        <v>5</v>
      </c>
      <c r="G150" s="41">
        <f t="shared" si="122"/>
        <v>5</v>
      </c>
      <c r="H150" s="41">
        <f t="shared" si="123"/>
        <v>4</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f t="shared" si="139"/>
        <v>5</v>
      </c>
      <c r="Z150" s="441">
        <f t="shared" si="140"/>
        <v>0.7142857142857143</v>
      </c>
      <c r="AA150" s="443">
        <f t="shared" si="141"/>
        <v>4</v>
      </c>
      <c r="AB150" s="443">
        <f t="shared" si="142"/>
        <v>6</v>
      </c>
      <c r="BE150" s="31">
        <v>4</v>
      </c>
      <c r="BF150" s="104" t="str">
        <f>VLOOKUP($BE150,Pilot1!$A$10:$F$59,6, FALSE)</f>
        <v>-</v>
      </c>
      <c r="BG150" s="104" t="str">
        <f>VLOOKUP($BE150,Pilot2!$A$10:$F$59,6, FALSE)</f>
        <v>-</v>
      </c>
      <c r="BH150" s="104">
        <f>VLOOKUP($BE150,'P1'!$A$10:$F$59,6, FALSE)</f>
        <v>6</v>
      </c>
      <c r="BI150" s="104">
        <f>VLOOKUP($BE150,'P2'!$A$10:$F$59,6, FALSE)</f>
        <v>5</v>
      </c>
      <c r="BJ150" s="104">
        <f>VLOOKUP($BE150,'P3'!$A$10:$F$59,6, FALSE)</f>
        <v>5</v>
      </c>
      <c r="BK150" s="104">
        <f>VLOOKUP($BE150,'P4'!$A$10:$F$59,6, FALSE)</f>
        <v>5</v>
      </c>
      <c r="BL150" s="104">
        <f>VLOOKUP($BE150,'P5'!$A$10:$F$59,6, FALSE)</f>
        <v>4</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c r="A151" s="31">
        <v>5</v>
      </c>
      <c r="B151" s="41" t="str">
        <f t="shared" si="117"/>
        <v>-</v>
      </c>
      <c r="C151" s="41" t="str">
        <f t="shared" si="118"/>
        <v>-</v>
      </c>
      <c r="D151" s="41">
        <f t="shared" si="119"/>
        <v>6</v>
      </c>
      <c r="E151" s="41">
        <f t="shared" si="120"/>
        <v>6</v>
      </c>
      <c r="F151" s="41">
        <f t="shared" si="121"/>
        <v>6</v>
      </c>
      <c r="G151" s="41">
        <f t="shared" si="122"/>
        <v>6</v>
      </c>
      <c r="H151" s="41">
        <f t="shared" si="123"/>
        <v>6</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f t="shared" si="139"/>
        <v>6</v>
      </c>
      <c r="Z151" s="441">
        <f t="shared" si="140"/>
        <v>0.8571428571428571</v>
      </c>
      <c r="AA151" s="443">
        <f t="shared" si="141"/>
        <v>6</v>
      </c>
      <c r="AB151" s="443">
        <f t="shared" si="142"/>
        <v>6</v>
      </c>
      <c r="BE151" s="31">
        <v>5</v>
      </c>
      <c r="BF151" s="104" t="str">
        <f>VLOOKUP($BE151,Pilot1!$A$10:$F$59,6, FALSE)</f>
        <v>-</v>
      </c>
      <c r="BG151" s="104" t="str">
        <f>VLOOKUP($BE151,Pilot2!$A$10:$F$59,6, FALSE)</f>
        <v>-</v>
      </c>
      <c r="BH151" s="104">
        <f>VLOOKUP($BE151,'P1'!$A$10:$F$59,6, FALSE)</f>
        <v>6</v>
      </c>
      <c r="BI151" s="104">
        <f>VLOOKUP($BE151,'P2'!$A$10:$F$59,6, FALSE)</f>
        <v>6</v>
      </c>
      <c r="BJ151" s="104">
        <f>VLOOKUP($BE151,'P3'!$A$10:$F$59,6, FALSE)</f>
        <v>6</v>
      </c>
      <c r="BK151" s="104">
        <f>VLOOKUP($BE151,'P4'!$A$10:$F$59,6, FALSE)</f>
        <v>6</v>
      </c>
      <c r="BL151" s="104">
        <f>VLOOKUP($BE151,'P5'!$A$10:$F$59,6, FALSE)</f>
        <v>6</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c r="A152" s="31">
        <v>6</v>
      </c>
      <c r="B152" s="41" t="str">
        <f t="shared" si="117"/>
        <v>-</v>
      </c>
      <c r="C152" s="41" t="str">
        <f t="shared" si="118"/>
        <v>-</v>
      </c>
      <c r="D152" s="41">
        <f t="shared" si="119"/>
        <v>7</v>
      </c>
      <c r="E152" s="41">
        <f t="shared" si="120"/>
        <v>6</v>
      </c>
      <c r="F152" s="41">
        <f t="shared" si="121"/>
        <v>5</v>
      </c>
      <c r="G152" s="41">
        <f t="shared" si="122"/>
        <v>7</v>
      </c>
      <c r="H152" s="41">
        <f t="shared" si="123"/>
        <v>5</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f t="shared" si="139"/>
        <v>6</v>
      </c>
      <c r="Z152" s="441">
        <f t="shared" si="140"/>
        <v>0.8571428571428571</v>
      </c>
      <c r="AA152" s="443">
        <f t="shared" si="141"/>
        <v>5</v>
      </c>
      <c r="AB152" s="443">
        <f t="shared" si="142"/>
        <v>7</v>
      </c>
      <c r="BE152" s="31">
        <v>6</v>
      </c>
      <c r="BF152" s="104" t="str">
        <f>VLOOKUP($BE152,Pilot1!$A$10:$F$59,6, FALSE)</f>
        <v>-</v>
      </c>
      <c r="BG152" s="104" t="str">
        <f>VLOOKUP($BE152,Pilot2!$A$10:$F$59,6, FALSE)</f>
        <v>-</v>
      </c>
      <c r="BH152" s="104">
        <f>VLOOKUP($BE152,'P1'!$A$10:$F$59,6, FALSE)</f>
        <v>7</v>
      </c>
      <c r="BI152" s="104">
        <f>VLOOKUP($BE152,'P2'!$A$10:$F$59,6, FALSE)</f>
        <v>6</v>
      </c>
      <c r="BJ152" s="104">
        <f>VLOOKUP($BE152,'P3'!$A$10:$F$59,6, FALSE)</f>
        <v>5</v>
      </c>
      <c r="BK152" s="104">
        <f>VLOOKUP($BE152,'P4'!$A$10:$F$59,6, FALSE)</f>
        <v>7</v>
      </c>
      <c r="BL152" s="104">
        <f>VLOOKUP($BE152,'P5'!$A$10:$F$59,6, FALSE)</f>
        <v>5</v>
      </c>
      <c r="BM152" s="104" t="str">
        <f>VLOOKUP($BE152,'P6'!$A$10:$F$59,6, FALSE)</f>
        <v>-</v>
      </c>
      <c r="BN152" s="104" t="str">
        <f>VLOOKUP($BE152,'P7'!$A$10:$F$59,6, FALSE)</f>
        <v>-</v>
      </c>
      <c r="BO152" s="104" t="str">
        <f>VLOOKUP($BE152,'P8'!$A$10:$F$59,6, FALSE)</f>
        <v>-</v>
      </c>
      <c r="BP152" s="104" t="str">
        <f>VLOOKUP($BE152,'P9'!$A$10:$F$59,6, FALSE)</f>
        <v>-</v>
      </c>
      <c r="BQ152" s="104" t="str">
        <f>VLOOKUP($BE152,'P10'!$A$10:$F$59,6, FALSE)</f>
        <v>-</v>
      </c>
      <c r="BR152" s="104" t="str">
        <f>VLOOKUP($BE152,'P11'!$A$10:$F$59,6, FALSE)</f>
        <v>-</v>
      </c>
      <c r="BS152" s="104" t="str">
        <f>VLOOKUP($BE152,'P12'!$A$10:$F$59,6, FALSE)</f>
        <v>-</v>
      </c>
      <c r="BT152" s="104" t="str">
        <f>VLOOKUP($BE152,'P13'!$A$10:$F$59,6, FALSE)</f>
        <v>-</v>
      </c>
      <c r="BU152" s="104" t="str">
        <f>VLOOKUP($BE152,'P14'!$A$10:$F$59,6, FALSE)</f>
        <v>-</v>
      </c>
      <c r="BV152" s="104" t="str">
        <f>VLOOKUP($BE152,'P15'!$A$10:$F$59,6, FALSE)</f>
        <v>-</v>
      </c>
      <c r="BW152" s="104" t="str">
        <f>VLOOKUP($BE152,'P16'!$A$10:$F$59,6, FALSE)</f>
        <v>-</v>
      </c>
      <c r="BX152" s="104" t="str">
        <f>VLOOKUP($BE152,'P17'!$A$10:$F$59,6, FALSE)</f>
        <v>-</v>
      </c>
      <c r="BY152" s="104" t="str">
        <f>VLOOKUP($BE152,'P18'!$A$10:$F$59,6, FALSE)</f>
        <v>-</v>
      </c>
      <c r="BZ152" s="104" t="str">
        <f>VLOOKUP($BE152,'P19'!$A$10:$F$59,6, FALSE)</f>
        <v>-</v>
      </c>
      <c r="CA152" s="104" t="str">
        <f>VLOOKUP($BE152,'P20'!$A$10:$F$59,6, FALSE)</f>
        <v>-</v>
      </c>
    </row>
    <row r="153" spans="1:79" s="6" customFormat="1">
      <c r="A153" s="31">
        <v>7</v>
      </c>
      <c r="B153" s="41" t="str">
        <f t="shared" si="117"/>
        <v>-</v>
      </c>
      <c r="C153" s="41" t="str">
        <f t="shared" si="118"/>
        <v>-</v>
      </c>
      <c r="D153" s="41">
        <f t="shared" si="119"/>
        <v>3</v>
      </c>
      <c r="E153" s="41">
        <f t="shared" si="120"/>
        <v>1</v>
      </c>
      <c r="F153" s="41" t="str">
        <f t="shared" si="121"/>
        <v>-</v>
      </c>
      <c r="G153" s="41">
        <f t="shared" si="122"/>
        <v>4</v>
      </c>
      <c r="H153" s="41">
        <f t="shared" si="123"/>
        <v>2</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f t="shared" si="139"/>
        <v>2.5</v>
      </c>
      <c r="Z153" s="441">
        <f t="shared" si="140"/>
        <v>0.35714285714285715</v>
      </c>
      <c r="AA153" s="443">
        <f t="shared" si="141"/>
        <v>1</v>
      </c>
      <c r="AB153" s="443">
        <f t="shared" si="142"/>
        <v>7</v>
      </c>
      <c r="BE153" s="31">
        <v>7</v>
      </c>
      <c r="BF153" s="104" t="str">
        <f>VLOOKUP($BE153,Pilot1!$A$10:$F$59,6, FALSE)</f>
        <v>-</v>
      </c>
      <c r="BG153" s="104" t="str">
        <f>VLOOKUP($BE153,Pilot2!$A$10:$F$59,6, FALSE)</f>
        <v>-</v>
      </c>
      <c r="BH153" s="104">
        <f>VLOOKUP($BE153,'P1'!$A$10:$F$59,6, FALSE)</f>
        <v>3</v>
      </c>
      <c r="BI153" s="104">
        <f>VLOOKUP($BE153,'P2'!$A$10:$F$59,6, FALSE)</f>
        <v>1</v>
      </c>
      <c r="BJ153" s="104" t="str">
        <f>VLOOKUP($BE153,'P3'!$A$10:$F$59,6, FALSE)</f>
        <v>-</v>
      </c>
      <c r="BK153" s="104">
        <f>VLOOKUP($BE153,'P4'!$A$10:$F$59,6, FALSE)</f>
        <v>4</v>
      </c>
      <c r="BL153" s="104">
        <f>VLOOKUP($BE153,'P5'!$A$10:$F$59,6, FALSE)</f>
        <v>2</v>
      </c>
      <c r="BM153" s="104" t="str">
        <f>VLOOKUP($BE153,'P6'!$A$10:$F$59,6, FALSE)</f>
        <v>-</v>
      </c>
      <c r="BN153" s="104" t="str">
        <f>VLOOKUP($BE153,'P7'!$A$10:$F$59,6, FALSE)</f>
        <v>-</v>
      </c>
      <c r="BO153" s="104" t="str">
        <f>VLOOKUP($BE153,'P8'!$A$10:$F$59,6, FALSE)</f>
        <v>-</v>
      </c>
      <c r="BP153" s="104" t="str">
        <f>VLOOKUP($BE153,'P9'!$A$10:$F$59,6, FALSE)</f>
        <v>-</v>
      </c>
      <c r="BQ153" s="104" t="str">
        <f>VLOOKUP($BE153,'P10'!$A$10:$F$59,6, FALSE)</f>
        <v>-</v>
      </c>
      <c r="BR153" s="104" t="str">
        <f>VLOOKUP($BE153,'P11'!$A$10:$F$59,6, FALSE)</f>
        <v>-</v>
      </c>
      <c r="BS153" s="104" t="str">
        <f>VLOOKUP($BE153,'P12'!$A$10:$F$59,6, FALSE)</f>
        <v>-</v>
      </c>
      <c r="BT153" s="104" t="str">
        <f>VLOOKUP($BE153,'P13'!$A$10:$F$59,6, FALSE)</f>
        <v>-</v>
      </c>
      <c r="BU153" s="104" t="str">
        <f>VLOOKUP($BE153,'P14'!$A$10:$F$59,6, FALSE)</f>
        <v>-</v>
      </c>
      <c r="BV153" s="104" t="str">
        <f>VLOOKUP($BE153,'P15'!$A$10:$F$59,6, FALSE)</f>
        <v>-</v>
      </c>
      <c r="BW153" s="104" t="str">
        <f>VLOOKUP($BE153,'P16'!$A$10:$F$59,6, FALSE)</f>
        <v>-</v>
      </c>
      <c r="BX153" s="104" t="str">
        <f>VLOOKUP($BE153,'P17'!$A$10:$F$59,6, FALSE)</f>
        <v>-</v>
      </c>
      <c r="BY153" s="104" t="str">
        <f>VLOOKUP($BE153,'P18'!$A$10:$F$59,6, FALSE)</f>
        <v>-</v>
      </c>
      <c r="BZ153" s="104" t="str">
        <f>VLOOKUP($BE153,'P19'!$A$10:$F$59,6, FALSE)</f>
        <v>-</v>
      </c>
      <c r="CA153" s="104" t="str">
        <f>VLOOKUP($BE153,'P20'!$A$10:$F$59,6, FALSE)</f>
        <v>-</v>
      </c>
    </row>
    <row r="154" spans="1:79" s="6" customFormat="1">
      <c r="A154" s="31">
        <v>8</v>
      </c>
      <c r="B154" s="41" t="str">
        <f t="shared" si="117"/>
        <v>-</v>
      </c>
      <c r="C154" s="41" t="str">
        <f t="shared" si="118"/>
        <v>-</v>
      </c>
      <c r="D154" s="41" t="e">
        <f t="shared" si="119"/>
        <v>#N/A</v>
      </c>
      <c r="E154" s="41" t="e">
        <f t="shared" si="120"/>
        <v>#N/A</v>
      </c>
      <c r="F154" s="41" t="e">
        <f t="shared" si="121"/>
        <v>#N/A</v>
      </c>
      <c r="G154" s="41" t="e">
        <f t="shared" si="122"/>
        <v>#N/A</v>
      </c>
      <c r="H154" s="41" t="e">
        <f t="shared" si="123"/>
        <v>#N/A</v>
      </c>
      <c r="I154" s="41" t="e">
        <f t="shared" si="124"/>
        <v>#N/A</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VLOOKUP($BE154,Pilot1!$A$10:$F$59,6, FALSE)</f>
        <v>#N/A</v>
      </c>
      <c r="BG154" s="104" t="e">
        <f>VLOOKUP($BE154,Pilot2!$A$10:$F$59,6, FALSE)</f>
        <v>#N/A</v>
      </c>
      <c r="BH154" s="104" t="e">
        <f>VLOOKUP($BE154,'P1'!$A$10:$F$59,6, FALSE)</f>
        <v>#N/A</v>
      </c>
      <c r="BI154" s="104" t="e">
        <f>VLOOKUP($BE154,'P2'!$A$10:$F$59,6, FALSE)</f>
        <v>#N/A</v>
      </c>
      <c r="BJ154" s="104" t="e">
        <f>VLOOKUP($BE154,'P3'!$A$10:$F$59,6, FALSE)</f>
        <v>#N/A</v>
      </c>
      <c r="BK154" s="104" t="e">
        <f>VLOOKUP($BE154,'P4'!$A$10:$F$59,6, FALSE)</f>
        <v>#N/A</v>
      </c>
      <c r="BL154" s="104" t="e">
        <f>VLOOKUP($BE154,'P5'!$A$10:$F$59,6,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c r="A155" s="31">
        <v>9</v>
      </c>
      <c r="B155" s="41" t="str">
        <f t="shared" si="117"/>
        <v>-</v>
      </c>
      <c r="C155" s="41" t="str">
        <f t="shared" si="118"/>
        <v>-</v>
      </c>
      <c r="D155" s="41" t="e">
        <f t="shared" si="119"/>
        <v>#N/A</v>
      </c>
      <c r="E155" s="41" t="e">
        <f t="shared" si="120"/>
        <v>#N/A</v>
      </c>
      <c r="F155" s="41" t="e">
        <f t="shared" si="121"/>
        <v>#N/A</v>
      </c>
      <c r="G155" s="41" t="e">
        <f t="shared" si="122"/>
        <v>#N/A</v>
      </c>
      <c r="H155" s="41" t="e">
        <f t="shared" si="123"/>
        <v>#N/A</v>
      </c>
      <c r="I155" s="41" t="e">
        <f t="shared" si="124"/>
        <v>#N/A</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c r="A156" s="31">
        <v>10</v>
      </c>
      <c r="B156" s="41" t="str">
        <f t="shared" si="117"/>
        <v>-</v>
      </c>
      <c r="C156" s="41" t="str">
        <f t="shared" si="118"/>
        <v>-</v>
      </c>
      <c r="D156" s="41" t="e">
        <f t="shared" si="119"/>
        <v>#N/A</v>
      </c>
      <c r="E156" s="41" t="e">
        <f t="shared" si="120"/>
        <v>#N/A</v>
      </c>
      <c r="F156" s="41" t="e">
        <f t="shared" si="121"/>
        <v>#N/A</v>
      </c>
      <c r="G156" s="41" t="e">
        <f t="shared" si="122"/>
        <v>#N/A</v>
      </c>
      <c r="H156" s="41" t="e">
        <f t="shared" si="123"/>
        <v>#N/A</v>
      </c>
      <c r="I156" s="41" t="e">
        <f t="shared" si="124"/>
        <v>#N/A</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c r="A157" s="31">
        <v>11</v>
      </c>
      <c r="B157" s="41" t="str">
        <f t="shared" si="117"/>
        <v>-</v>
      </c>
      <c r="C157" s="41" t="str">
        <f t="shared" si="118"/>
        <v>-</v>
      </c>
      <c r="D157" s="41" t="e">
        <f t="shared" si="119"/>
        <v>#N/A</v>
      </c>
      <c r="E157" s="41" t="e">
        <f t="shared" si="120"/>
        <v>#N/A</v>
      </c>
      <c r="F157" s="41" t="e">
        <f t="shared" si="121"/>
        <v>#N/A</v>
      </c>
      <c r="G157" s="41" t="e">
        <f t="shared" si="122"/>
        <v>#N/A</v>
      </c>
      <c r="H157" s="41" t="e">
        <f t="shared" si="123"/>
        <v>#N/A</v>
      </c>
      <c r="I157" s="41" t="e">
        <f t="shared" si="124"/>
        <v>#N/A</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c r="A158" s="31">
        <v>12</v>
      </c>
      <c r="B158" s="41" t="str">
        <f t="shared" si="117"/>
        <v>-</v>
      </c>
      <c r="C158" s="41" t="str">
        <f t="shared" si="118"/>
        <v>-</v>
      </c>
      <c r="D158" s="41" t="e">
        <f t="shared" si="119"/>
        <v>#N/A</v>
      </c>
      <c r="E158" s="41" t="e">
        <f t="shared" si="120"/>
        <v>#N/A</v>
      </c>
      <c r="F158" s="41" t="e">
        <f t="shared" si="121"/>
        <v>#N/A</v>
      </c>
      <c r="G158" s="41" t="e">
        <f t="shared" si="122"/>
        <v>#N/A</v>
      </c>
      <c r="H158" s="41" t="e">
        <f t="shared" si="123"/>
        <v>#N/A</v>
      </c>
      <c r="I158" s="41" t="e">
        <f t="shared" si="124"/>
        <v>#N/A</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c r="A159" s="31">
        <v>13</v>
      </c>
      <c r="B159" s="41" t="str">
        <f t="shared" si="117"/>
        <v>-</v>
      </c>
      <c r="C159" s="41" t="str">
        <f t="shared" si="118"/>
        <v>-</v>
      </c>
      <c r="D159" s="41" t="e">
        <f t="shared" si="119"/>
        <v>#N/A</v>
      </c>
      <c r="E159" s="41" t="e">
        <f t="shared" si="120"/>
        <v>#N/A</v>
      </c>
      <c r="F159" s="41" t="e">
        <f t="shared" si="121"/>
        <v>#N/A</v>
      </c>
      <c r="G159" s="41" t="e">
        <f t="shared" si="122"/>
        <v>#N/A</v>
      </c>
      <c r="H159" s="41" t="e">
        <f t="shared" si="123"/>
        <v>#N/A</v>
      </c>
      <c r="I159" s="41" t="e">
        <f t="shared" si="124"/>
        <v>#N/A</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c r="A160" s="31">
        <v>14</v>
      </c>
      <c r="B160" s="41" t="str">
        <f t="shared" si="117"/>
        <v>-</v>
      </c>
      <c r="C160" s="41" t="str">
        <f t="shared" si="118"/>
        <v>-</v>
      </c>
      <c r="D160" s="41" t="e">
        <f t="shared" si="119"/>
        <v>#N/A</v>
      </c>
      <c r="E160" s="41" t="e">
        <f t="shared" si="120"/>
        <v>#N/A</v>
      </c>
      <c r="F160" s="41" t="e">
        <f t="shared" si="121"/>
        <v>#N/A</v>
      </c>
      <c r="G160" s="41" t="e">
        <f t="shared" si="122"/>
        <v>#N/A</v>
      </c>
      <c r="H160" s="41" t="e">
        <f t="shared" si="123"/>
        <v>#N/A</v>
      </c>
      <c r="I160" s="41" t="e">
        <f t="shared" si="124"/>
        <v>#N/A</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c r="A161" s="31">
        <v>15</v>
      </c>
      <c r="B161" s="41" t="str">
        <f t="shared" si="117"/>
        <v>-</v>
      </c>
      <c r="C161" s="41" t="str">
        <f t="shared" si="118"/>
        <v>-</v>
      </c>
      <c r="D161" s="41" t="e">
        <f t="shared" si="119"/>
        <v>#N/A</v>
      </c>
      <c r="E161" s="41" t="e">
        <f t="shared" si="120"/>
        <v>#N/A</v>
      </c>
      <c r="F161" s="41" t="e">
        <f t="shared" si="121"/>
        <v>#N/A</v>
      </c>
      <c r="G161" s="41" t="e">
        <f t="shared" si="122"/>
        <v>#N/A</v>
      </c>
      <c r="H161" s="41" t="e">
        <f t="shared" si="123"/>
        <v>#N/A</v>
      </c>
      <c r="I161" s="41" t="e">
        <f t="shared" si="124"/>
        <v>#N/A</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c r="A162" s="31">
        <v>16</v>
      </c>
      <c r="B162" s="41" t="str">
        <f t="shared" si="117"/>
        <v>-</v>
      </c>
      <c r="C162" s="41" t="str">
        <f t="shared" si="118"/>
        <v>-</v>
      </c>
      <c r="D162" s="41" t="e">
        <f t="shared" si="119"/>
        <v>#N/A</v>
      </c>
      <c r="E162" s="41" t="e">
        <f t="shared" si="120"/>
        <v>#N/A</v>
      </c>
      <c r="F162" s="41" t="e">
        <f t="shared" si="121"/>
        <v>#N/A</v>
      </c>
      <c r="G162" s="41" t="e">
        <f t="shared" si="122"/>
        <v>#N/A</v>
      </c>
      <c r="H162" s="41" t="e">
        <f t="shared" si="123"/>
        <v>#N/A</v>
      </c>
      <c r="I162" s="41" t="e">
        <f t="shared" si="124"/>
        <v>#N/A</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c r="A163" s="31">
        <v>17</v>
      </c>
      <c r="B163" s="41" t="str">
        <f t="shared" si="117"/>
        <v>-</v>
      </c>
      <c r="C163" s="41" t="str">
        <f t="shared" si="118"/>
        <v>-</v>
      </c>
      <c r="D163" s="41" t="e">
        <f t="shared" si="119"/>
        <v>#N/A</v>
      </c>
      <c r="E163" s="41" t="e">
        <f t="shared" si="120"/>
        <v>#N/A</v>
      </c>
      <c r="F163" s="41" t="e">
        <f t="shared" si="121"/>
        <v>#N/A</v>
      </c>
      <c r="G163" s="41" t="e">
        <f t="shared" si="122"/>
        <v>#N/A</v>
      </c>
      <c r="H163" s="41" t="e">
        <f t="shared" si="123"/>
        <v>#N/A</v>
      </c>
      <c r="I163" s="41" t="e">
        <f t="shared" si="124"/>
        <v>#N/A</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c r="A164" s="31">
        <v>18</v>
      </c>
      <c r="B164" s="41" t="str">
        <f t="shared" si="117"/>
        <v>-</v>
      </c>
      <c r="C164" s="41" t="str">
        <f t="shared" si="118"/>
        <v>-</v>
      </c>
      <c r="D164" s="41" t="e">
        <f t="shared" si="119"/>
        <v>#N/A</v>
      </c>
      <c r="E164" s="41" t="e">
        <f t="shared" si="120"/>
        <v>#N/A</v>
      </c>
      <c r="F164" s="41" t="e">
        <f t="shared" si="121"/>
        <v>#N/A</v>
      </c>
      <c r="G164" s="41" t="e">
        <f t="shared" si="122"/>
        <v>#N/A</v>
      </c>
      <c r="H164" s="41" t="e">
        <f t="shared" si="123"/>
        <v>#N/A</v>
      </c>
      <c r="I164" s="41" t="e">
        <f t="shared" si="124"/>
        <v>#N/A</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c r="A165" s="31">
        <v>19</v>
      </c>
      <c r="B165" s="41" t="str">
        <f t="shared" si="117"/>
        <v>-</v>
      </c>
      <c r="C165" s="41" t="str">
        <f t="shared" si="118"/>
        <v>-</v>
      </c>
      <c r="D165" s="41" t="e">
        <f t="shared" si="119"/>
        <v>#N/A</v>
      </c>
      <c r="E165" s="41" t="e">
        <f t="shared" si="120"/>
        <v>#N/A</v>
      </c>
      <c r="F165" s="41" t="e">
        <f t="shared" si="121"/>
        <v>#N/A</v>
      </c>
      <c r="G165" s="41" t="e">
        <f t="shared" si="122"/>
        <v>#N/A</v>
      </c>
      <c r="H165" s="41" t="e">
        <f t="shared" si="123"/>
        <v>#N/A</v>
      </c>
      <c r="I165" s="41" t="e">
        <f t="shared" si="124"/>
        <v>#N/A</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c r="A166" s="31">
        <v>20</v>
      </c>
      <c r="B166" s="41" t="str">
        <f t="shared" si="117"/>
        <v>-</v>
      </c>
      <c r="C166" s="41" t="str">
        <f t="shared" si="118"/>
        <v>-</v>
      </c>
      <c r="D166" s="41" t="e">
        <f t="shared" si="119"/>
        <v>#N/A</v>
      </c>
      <c r="E166" s="41" t="e">
        <f t="shared" si="120"/>
        <v>#N/A</v>
      </c>
      <c r="F166" s="41" t="e">
        <f t="shared" si="121"/>
        <v>#N/A</v>
      </c>
      <c r="G166" s="41" t="e">
        <f t="shared" si="122"/>
        <v>#N/A</v>
      </c>
      <c r="H166" s="41" t="e">
        <f t="shared" si="123"/>
        <v>#N/A</v>
      </c>
      <c r="I166" s="41" t="e">
        <f t="shared" si="124"/>
        <v>#N/A</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c r="A167" s="31">
        <v>21</v>
      </c>
      <c r="B167" s="41" t="str">
        <f t="shared" si="117"/>
        <v>-</v>
      </c>
      <c r="C167" s="41" t="str">
        <f t="shared" si="118"/>
        <v>-</v>
      </c>
      <c r="D167" s="41" t="e">
        <f t="shared" si="119"/>
        <v>#N/A</v>
      </c>
      <c r="E167" s="41" t="e">
        <f t="shared" si="120"/>
        <v>#N/A</v>
      </c>
      <c r="F167" s="41" t="e">
        <f t="shared" si="121"/>
        <v>#N/A</v>
      </c>
      <c r="G167" s="41" t="e">
        <f t="shared" si="122"/>
        <v>#N/A</v>
      </c>
      <c r="H167" s="41" t="e">
        <f t="shared" si="123"/>
        <v>#N/A</v>
      </c>
      <c r="I167" s="41" t="e">
        <f t="shared" si="124"/>
        <v>#N/A</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c r="A168" s="31">
        <v>22</v>
      </c>
      <c r="B168" s="41" t="str">
        <f t="shared" si="117"/>
        <v>-</v>
      </c>
      <c r="C168" s="41" t="str">
        <f t="shared" si="118"/>
        <v>-</v>
      </c>
      <c r="D168" s="41" t="e">
        <f t="shared" si="119"/>
        <v>#N/A</v>
      </c>
      <c r="E168" s="41" t="e">
        <f t="shared" si="120"/>
        <v>#N/A</v>
      </c>
      <c r="F168" s="41" t="e">
        <f t="shared" si="121"/>
        <v>#N/A</v>
      </c>
      <c r="G168" s="41" t="e">
        <f t="shared" si="122"/>
        <v>#N/A</v>
      </c>
      <c r="H168" s="41" t="e">
        <f t="shared" si="123"/>
        <v>#N/A</v>
      </c>
      <c r="I168" s="41" t="e">
        <f t="shared" si="124"/>
        <v>#N/A</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c r="A169" s="31">
        <v>23</v>
      </c>
      <c r="B169" s="41" t="str">
        <f t="shared" si="117"/>
        <v>-</v>
      </c>
      <c r="C169" s="41" t="str">
        <f t="shared" si="118"/>
        <v>-</v>
      </c>
      <c r="D169" s="41" t="e">
        <f t="shared" si="119"/>
        <v>#N/A</v>
      </c>
      <c r="E169" s="41" t="e">
        <f t="shared" si="120"/>
        <v>#N/A</v>
      </c>
      <c r="F169" s="41" t="e">
        <f t="shared" si="121"/>
        <v>#N/A</v>
      </c>
      <c r="G169" s="41" t="e">
        <f t="shared" si="122"/>
        <v>#N/A</v>
      </c>
      <c r="H169" s="41" t="e">
        <f t="shared" si="123"/>
        <v>#N/A</v>
      </c>
      <c r="I169" s="41" t="e">
        <f t="shared" si="124"/>
        <v>#N/A</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c r="A170" s="31">
        <v>24</v>
      </c>
      <c r="B170" s="41" t="str">
        <f t="shared" si="117"/>
        <v>-</v>
      </c>
      <c r="C170" s="41" t="str">
        <f t="shared" si="118"/>
        <v>-</v>
      </c>
      <c r="D170" s="41" t="e">
        <f t="shared" si="119"/>
        <v>#N/A</v>
      </c>
      <c r="E170" s="41" t="e">
        <f t="shared" si="120"/>
        <v>#N/A</v>
      </c>
      <c r="F170" s="41" t="e">
        <f t="shared" si="121"/>
        <v>#N/A</v>
      </c>
      <c r="G170" s="41" t="e">
        <f t="shared" si="122"/>
        <v>#N/A</v>
      </c>
      <c r="H170" s="41" t="e">
        <f t="shared" si="123"/>
        <v>#N/A</v>
      </c>
      <c r="I170" s="41" t="e">
        <f t="shared" si="124"/>
        <v>#N/A</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c r="A171" s="31">
        <v>25</v>
      </c>
      <c r="B171" s="41" t="str">
        <f t="shared" si="117"/>
        <v>-</v>
      </c>
      <c r="C171" s="41" t="str">
        <f t="shared" si="118"/>
        <v>-</v>
      </c>
      <c r="D171" s="41" t="e">
        <f t="shared" si="119"/>
        <v>#N/A</v>
      </c>
      <c r="E171" s="41" t="e">
        <f t="shared" si="120"/>
        <v>#N/A</v>
      </c>
      <c r="F171" s="41" t="e">
        <f t="shared" si="121"/>
        <v>#N/A</v>
      </c>
      <c r="G171" s="41" t="e">
        <f t="shared" si="122"/>
        <v>#N/A</v>
      </c>
      <c r="H171" s="41" t="e">
        <f t="shared" si="123"/>
        <v>#N/A</v>
      </c>
      <c r="I171" s="41" t="e">
        <f t="shared" si="124"/>
        <v>#N/A</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c r="A172" s="31">
        <v>26</v>
      </c>
      <c r="B172" s="41" t="str">
        <f t="shared" si="117"/>
        <v>-</v>
      </c>
      <c r="C172" s="41" t="str">
        <f t="shared" si="118"/>
        <v>-</v>
      </c>
      <c r="D172" s="41" t="e">
        <f t="shared" si="119"/>
        <v>#N/A</v>
      </c>
      <c r="E172" s="41" t="e">
        <f t="shared" si="120"/>
        <v>#N/A</v>
      </c>
      <c r="F172" s="41" t="e">
        <f t="shared" si="121"/>
        <v>#N/A</v>
      </c>
      <c r="G172" s="41" t="e">
        <f t="shared" si="122"/>
        <v>#N/A</v>
      </c>
      <c r="H172" s="41" t="e">
        <f t="shared" si="123"/>
        <v>#N/A</v>
      </c>
      <c r="I172" s="41" t="e">
        <f t="shared" si="124"/>
        <v>#N/A</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c r="A173" s="31">
        <v>27</v>
      </c>
      <c r="B173" s="41" t="str">
        <f t="shared" si="117"/>
        <v>-</v>
      </c>
      <c r="C173" s="41" t="str">
        <f t="shared" si="118"/>
        <v>-</v>
      </c>
      <c r="D173" s="41" t="e">
        <f t="shared" si="119"/>
        <v>#N/A</v>
      </c>
      <c r="E173" s="41" t="e">
        <f t="shared" si="120"/>
        <v>#N/A</v>
      </c>
      <c r="F173" s="41" t="e">
        <f t="shared" si="121"/>
        <v>#N/A</v>
      </c>
      <c r="G173" s="41" t="e">
        <f t="shared" si="122"/>
        <v>#N/A</v>
      </c>
      <c r="H173" s="41" t="e">
        <f t="shared" si="123"/>
        <v>#N/A</v>
      </c>
      <c r="I173" s="41" t="e">
        <f t="shared" si="124"/>
        <v>#N/A</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c r="A174" s="31">
        <v>28</v>
      </c>
      <c r="B174" s="41" t="str">
        <f t="shared" si="117"/>
        <v>-</v>
      </c>
      <c r="C174" s="41" t="str">
        <f t="shared" si="118"/>
        <v>-</v>
      </c>
      <c r="D174" s="41" t="e">
        <f t="shared" si="119"/>
        <v>#N/A</v>
      </c>
      <c r="E174" s="41" t="e">
        <f t="shared" si="120"/>
        <v>#N/A</v>
      </c>
      <c r="F174" s="41" t="e">
        <f t="shared" si="121"/>
        <v>#N/A</v>
      </c>
      <c r="G174" s="41" t="e">
        <f t="shared" si="122"/>
        <v>#N/A</v>
      </c>
      <c r="H174" s="41" t="e">
        <f t="shared" si="123"/>
        <v>#N/A</v>
      </c>
      <c r="I174" s="41" t="e">
        <f t="shared" si="124"/>
        <v>#N/A</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c r="A175" s="31">
        <v>29</v>
      </c>
      <c r="B175" s="41" t="str">
        <f t="shared" si="117"/>
        <v>-</v>
      </c>
      <c r="C175" s="41" t="str">
        <f t="shared" si="118"/>
        <v>-</v>
      </c>
      <c r="D175" s="41" t="e">
        <f t="shared" si="119"/>
        <v>#N/A</v>
      </c>
      <c r="E175" s="41" t="e">
        <f t="shared" si="120"/>
        <v>#N/A</v>
      </c>
      <c r="F175" s="41" t="e">
        <f t="shared" si="121"/>
        <v>#N/A</v>
      </c>
      <c r="G175" s="41" t="e">
        <f t="shared" si="122"/>
        <v>#N/A</v>
      </c>
      <c r="H175" s="41" t="e">
        <f t="shared" si="123"/>
        <v>#N/A</v>
      </c>
      <c r="I175" s="41" t="e">
        <f t="shared" si="124"/>
        <v>#N/A</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c r="A176" s="31">
        <v>30</v>
      </c>
      <c r="B176" s="41" t="str">
        <f t="shared" si="117"/>
        <v>-</v>
      </c>
      <c r="C176" s="41" t="str">
        <f t="shared" si="118"/>
        <v>-</v>
      </c>
      <c r="D176" s="41" t="e">
        <f t="shared" si="119"/>
        <v>#N/A</v>
      </c>
      <c r="E176" s="41" t="e">
        <f t="shared" si="120"/>
        <v>#N/A</v>
      </c>
      <c r="F176" s="41" t="e">
        <f t="shared" si="121"/>
        <v>#N/A</v>
      </c>
      <c r="G176" s="41" t="e">
        <f t="shared" si="122"/>
        <v>#N/A</v>
      </c>
      <c r="H176" s="41" t="e">
        <f t="shared" si="123"/>
        <v>#N/A</v>
      </c>
      <c r="I176" s="41" t="e">
        <f t="shared" si="124"/>
        <v>#N/A</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c r="A177" s="31">
        <v>31</v>
      </c>
      <c r="B177" s="41" t="str">
        <f t="shared" si="117"/>
        <v>-</v>
      </c>
      <c r="C177" s="41" t="str">
        <f t="shared" si="118"/>
        <v>-</v>
      </c>
      <c r="D177" s="41" t="e">
        <f t="shared" si="119"/>
        <v>#N/A</v>
      </c>
      <c r="E177" s="41" t="e">
        <f t="shared" si="120"/>
        <v>#N/A</v>
      </c>
      <c r="F177" s="41" t="e">
        <f t="shared" si="121"/>
        <v>#N/A</v>
      </c>
      <c r="G177" s="41" t="e">
        <f t="shared" si="122"/>
        <v>#N/A</v>
      </c>
      <c r="H177" s="41" t="e">
        <f t="shared" si="123"/>
        <v>#N/A</v>
      </c>
      <c r="I177" s="41" t="e">
        <f t="shared" si="124"/>
        <v>#N/A</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c r="A178" s="31">
        <v>32</v>
      </c>
      <c r="B178" s="41" t="str">
        <f t="shared" si="117"/>
        <v>-</v>
      </c>
      <c r="C178" s="41" t="str">
        <f t="shared" si="118"/>
        <v>-</v>
      </c>
      <c r="D178" s="41" t="e">
        <f t="shared" si="119"/>
        <v>#N/A</v>
      </c>
      <c r="E178" s="41" t="e">
        <f t="shared" si="120"/>
        <v>#N/A</v>
      </c>
      <c r="F178" s="41" t="e">
        <f t="shared" si="121"/>
        <v>#N/A</v>
      </c>
      <c r="G178" s="41" t="e">
        <f t="shared" si="122"/>
        <v>#N/A</v>
      </c>
      <c r="H178" s="41" t="e">
        <f t="shared" si="123"/>
        <v>#N/A</v>
      </c>
      <c r="I178" s="41" t="e">
        <f t="shared" si="124"/>
        <v>#N/A</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c r="A179" s="31">
        <v>33</v>
      </c>
      <c r="B179" s="41" t="str">
        <f t="shared" si="117"/>
        <v>-</v>
      </c>
      <c r="C179" s="41" t="str">
        <f t="shared" si="118"/>
        <v>-</v>
      </c>
      <c r="D179" s="41" t="e">
        <f t="shared" si="119"/>
        <v>#N/A</v>
      </c>
      <c r="E179" s="41" t="e">
        <f t="shared" si="120"/>
        <v>#N/A</v>
      </c>
      <c r="F179" s="41" t="e">
        <f t="shared" si="121"/>
        <v>#N/A</v>
      </c>
      <c r="G179" s="41" t="e">
        <f t="shared" si="122"/>
        <v>#N/A</v>
      </c>
      <c r="H179" s="41" t="e">
        <f t="shared" si="123"/>
        <v>#N/A</v>
      </c>
      <c r="I179" s="41" t="e">
        <f t="shared" si="124"/>
        <v>#N/A</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c r="A180" s="31">
        <v>34</v>
      </c>
      <c r="B180" s="41" t="str">
        <f t="shared" si="117"/>
        <v>-</v>
      </c>
      <c r="C180" s="41" t="str">
        <f t="shared" si="118"/>
        <v>-</v>
      </c>
      <c r="D180" s="41" t="e">
        <f t="shared" si="119"/>
        <v>#N/A</v>
      </c>
      <c r="E180" s="41" t="e">
        <f t="shared" si="120"/>
        <v>#N/A</v>
      </c>
      <c r="F180" s="41" t="e">
        <f t="shared" si="121"/>
        <v>#N/A</v>
      </c>
      <c r="G180" s="41" t="e">
        <f t="shared" si="122"/>
        <v>#N/A</v>
      </c>
      <c r="H180" s="41" t="e">
        <f t="shared" si="123"/>
        <v>#N/A</v>
      </c>
      <c r="I180" s="41" t="e">
        <f t="shared" si="124"/>
        <v>#N/A</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c r="A181" s="31">
        <v>35</v>
      </c>
      <c r="B181" s="41" t="str">
        <f t="shared" si="117"/>
        <v>-</v>
      </c>
      <c r="C181" s="41" t="str">
        <f t="shared" si="118"/>
        <v>-</v>
      </c>
      <c r="D181" s="41" t="e">
        <f t="shared" si="119"/>
        <v>#N/A</v>
      </c>
      <c r="E181" s="41" t="e">
        <f t="shared" si="120"/>
        <v>#N/A</v>
      </c>
      <c r="F181" s="41" t="e">
        <f t="shared" si="121"/>
        <v>#N/A</v>
      </c>
      <c r="G181" s="41" t="e">
        <f t="shared" si="122"/>
        <v>#N/A</v>
      </c>
      <c r="H181" s="41" t="e">
        <f t="shared" si="123"/>
        <v>#N/A</v>
      </c>
      <c r="I181" s="41" t="e">
        <f t="shared" si="124"/>
        <v>#N/A</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c r="A182" s="31">
        <v>36</v>
      </c>
      <c r="B182" s="41" t="str">
        <f t="shared" si="117"/>
        <v>-</v>
      </c>
      <c r="C182" s="41" t="str">
        <f t="shared" si="118"/>
        <v>-</v>
      </c>
      <c r="D182" s="41" t="e">
        <f t="shared" si="119"/>
        <v>#N/A</v>
      </c>
      <c r="E182" s="41" t="e">
        <f t="shared" si="120"/>
        <v>#N/A</v>
      </c>
      <c r="F182" s="41" t="e">
        <f t="shared" si="121"/>
        <v>#N/A</v>
      </c>
      <c r="G182" s="41" t="e">
        <f t="shared" si="122"/>
        <v>#N/A</v>
      </c>
      <c r="H182" s="41" t="e">
        <f t="shared" si="123"/>
        <v>#N/A</v>
      </c>
      <c r="I182" s="41" t="e">
        <f t="shared" si="124"/>
        <v>#N/A</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c r="A183" s="31">
        <v>37</v>
      </c>
      <c r="B183" s="41" t="str">
        <f t="shared" si="117"/>
        <v>-</v>
      </c>
      <c r="C183" s="41" t="str">
        <f t="shared" si="118"/>
        <v>-</v>
      </c>
      <c r="D183" s="41" t="e">
        <f t="shared" si="119"/>
        <v>#N/A</v>
      </c>
      <c r="E183" s="41" t="e">
        <f t="shared" si="120"/>
        <v>#N/A</v>
      </c>
      <c r="F183" s="41" t="e">
        <f t="shared" si="121"/>
        <v>#N/A</v>
      </c>
      <c r="G183" s="41" t="e">
        <f t="shared" si="122"/>
        <v>#N/A</v>
      </c>
      <c r="H183" s="41" t="e">
        <f t="shared" si="123"/>
        <v>#N/A</v>
      </c>
      <c r="I183" s="41" t="e">
        <f t="shared" si="124"/>
        <v>#N/A</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c r="A184" s="31">
        <v>38</v>
      </c>
      <c r="B184" s="41" t="str">
        <f t="shared" si="117"/>
        <v>-</v>
      </c>
      <c r="C184" s="41" t="str">
        <f t="shared" si="118"/>
        <v>-</v>
      </c>
      <c r="D184" s="41" t="e">
        <f t="shared" si="119"/>
        <v>#N/A</v>
      </c>
      <c r="E184" s="41" t="e">
        <f t="shared" si="120"/>
        <v>#N/A</v>
      </c>
      <c r="F184" s="41" t="e">
        <f t="shared" si="121"/>
        <v>#N/A</v>
      </c>
      <c r="G184" s="41" t="e">
        <f t="shared" si="122"/>
        <v>#N/A</v>
      </c>
      <c r="H184" s="41" t="e">
        <f t="shared" si="123"/>
        <v>#N/A</v>
      </c>
      <c r="I184" s="41" t="e">
        <f t="shared" si="124"/>
        <v>#N/A</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c r="A185" s="31">
        <v>39</v>
      </c>
      <c r="B185" s="41" t="str">
        <f t="shared" si="117"/>
        <v>-</v>
      </c>
      <c r="C185" s="41" t="str">
        <f t="shared" si="118"/>
        <v>-</v>
      </c>
      <c r="D185" s="41" t="e">
        <f t="shared" si="119"/>
        <v>#N/A</v>
      </c>
      <c r="E185" s="41" t="e">
        <f t="shared" si="120"/>
        <v>#N/A</v>
      </c>
      <c r="F185" s="41" t="e">
        <f t="shared" si="121"/>
        <v>#N/A</v>
      </c>
      <c r="G185" s="41" t="e">
        <f t="shared" si="122"/>
        <v>#N/A</v>
      </c>
      <c r="H185" s="41" t="e">
        <f t="shared" si="123"/>
        <v>#N/A</v>
      </c>
      <c r="I185" s="41" t="e">
        <f t="shared" si="124"/>
        <v>#N/A</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c r="A186" s="31">
        <v>40</v>
      </c>
      <c r="B186" s="41" t="str">
        <f t="shared" si="117"/>
        <v>-</v>
      </c>
      <c r="C186" s="41" t="str">
        <f t="shared" si="118"/>
        <v>-</v>
      </c>
      <c r="D186" s="41" t="e">
        <f t="shared" si="119"/>
        <v>#N/A</v>
      </c>
      <c r="E186" s="41" t="e">
        <f t="shared" si="120"/>
        <v>#N/A</v>
      </c>
      <c r="F186" s="41" t="e">
        <f t="shared" si="121"/>
        <v>#N/A</v>
      </c>
      <c r="G186" s="41" t="e">
        <f t="shared" si="122"/>
        <v>#N/A</v>
      </c>
      <c r="H186" s="41" t="e">
        <f t="shared" si="123"/>
        <v>#N/A</v>
      </c>
      <c r="I186" s="41" t="e">
        <f t="shared" si="124"/>
        <v>#N/A</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c r="A187" s="31">
        <v>41</v>
      </c>
      <c r="B187" s="41" t="str">
        <f t="shared" si="117"/>
        <v>-</v>
      </c>
      <c r="C187" s="41" t="str">
        <f t="shared" si="118"/>
        <v>-</v>
      </c>
      <c r="D187" s="41" t="e">
        <f t="shared" si="119"/>
        <v>#N/A</v>
      </c>
      <c r="E187" s="41" t="e">
        <f t="shared" si="120"/>
        <v>#N/A</v>
      </c>
      <c r="F187" s="41" t="e">
        <f t="shared" si="121"/>
        <v>#N/A</v>
      </c>
      <c r="G187" s="41" t="e">
        <f t="shared" si="122"/>
        <v>#N/A</v>
      </c>
      <c r="H187" s="41" t="e">
        <f t="shared" si="123"/>
        <v>#N/A</v>
      </c>
      <c r="I187" s="41" t="e">
        <f t="shared" si="124"/>
        <v>#N/A</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c r="A188" s="31">
        <v>42</v>
      </c>
      <c r="B188" s="41" t="str">
        <f t="shared" si="117"/>
        <v>-</v>
      </c>
      <c r="C188" s="41" t="str">
        <f t="shared" si="118"/>
        <v>-</v>
      </c>
      <c r="D188" s="41" t="e">
        <f t="shared" si="119"/>
        <v>#N/A</v>
      </c>
      <c r="E188" s="41" t="e">
        <f t="shared" si="120"/>
        <v>#N/A</v>
      </c>
      <c r="F188" s="41" t="e">
        <f t="shared" si="121"/>
        <v>#N/A</v>
      </c>
      <c r="G188" s="41" t="e">
        <f t="shared" si="122"/>
        <v>#N/A</v>
      </c>
      <c r="H188" s="41" t="e">
        <f t="shared" si="123"/>
        <v>#N/A</v>
      </c>
      <c r="I188" s="41" t="e">
        <f t="shared" si="124"/>
        <v>#N/A</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c r="A189" s="31">
        <v>43</v>
      </c>
      <c r="B189" s="41" t="str">
        <f t="shared" si="117"/>
        <v>-</v>
      </c>
      <c r="C189" s="41" t="str">
        <f t="shared" si="118"/>
        <v>-</v>
      </c>
      <c r="D189" s="41" t="e">
        <f t="shared" si="119"/>
        <v>#N/A</v>
      </c>
      <c r="E189" s="41" t="e">
        <f t="shared" si="120"/>
        <v>#N/A</v>
      </c>
      <c r="F189" s="41" t="e">
        <f t="shared" si="121"/>
        <v>#N/A</v>
      </c>
      <c r="G189" s="41" t="e">
        <f t="shared" si="122"/>
        <v>#N/A</v>
      </c>
      <c r="H189" s="41" t="e">
        <f t="shared" si="123"/>
        <v>#N/A</v>
      </c>
      <c r="I189" s="41" t="e">
        <f t="shared" si="124"/>
        <v>#N/A</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c r="A190" s="31">
        <v>44</v>
      </c>
      <c r="B190" s="41" t="str">
        <f t="shared" si="117"/>
        <v>-</v>
      </c>
      <c r="C190" s="41" t="str">
        <f t="shared" si="118"/>
        <v>-</v>
      </c>
      <c r="D190" s="41" t="e">
        <f t="shared" si="119"/>
        <v>#N/A</v>
      </c>
      <c r="E190" s="41" t="e">
        <f t="shared" si="120"/>
        <v>#N/A</v>
      </c>
      <c r="F190" s="41" t="e">
        <f t="shared" si="121"/>
        <v>#N/A</v>
      </c>
      <c r="G190" s="41" t="e">
        <f t="shared" si="122"/>
        <v>#N/A</v>
      </c>
      <c r="H190" s="41" t="e">
        <f t="shared" si="123"/>
        <v>#N/A</v>
      </c>
      <c r="I190" s="41" t="e">
        <f t="shared" si="124"/>
        <v>#N/A</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c r="A191" s="31">
        <v>45</v>
      </c>
      <c r="B191" s="41" t="str">
        <f t="shared" si="117"/>
        <v>-</v>
      </c>
      <c r="C191" s="41" t="str">
        <f t="shared" si="118"/>
        <v>-</v>
      </c>
      <c r="D191" s="41" t="e">
        <f t="shared" si="119"/>
        <v>#N/A</v>
      </c>
      <c r="E191" s="41" t="e">
        <f t="shared" si="120"/>
        <v>#N/A</v>
      </c>
      <c r="F191" s="41" t="e">
        <f t="shared" si="121"/>
        <v>#N/A</v>
      </c>
      <c r="G191" s="41" t="e">
        <f t="shared" si="122"/>
        <v>#N/A</v>
      </c>
      <c r="H191" s="41" t="e">
        <f t="shared" si="123"/>
        <v>#N/A</v>
      </c>
      <c r="I191" s="41" t="e">
        <f t="shared" si="124"/>
        <v>#N/A</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c r="A192" s="31">
        <v>46</v>
      </c>
      <c r="B192" s="41" t="str">
        <f t="shared" si="117"/>
        <v>-</v>
      </c>
      <c r="C192" s="41" t="str">
        <f t="shared" si="118"/>
        <v>-</v>
      </c>
      <c r="D192" s="41" t="e">
        <f t="shared" si="119"/>
        <v>#N/A</v>
      </c>
      <c r="E192" s="41" t="e">
        <f t="shared" si="120"/>
        <v>#N/A</v>
      </c>
      <c r="F192" s="41" t="e">
        <f t="shared" si="121"/>
        <v>#N/A</v>
      </c>
      <c r="G192" s="41" t="e">
        <f t="shared" si="122"/>
        <v>#N/A</v>
      </c>
      <c r="H192" s="41" t="e">
        <f t="shared" si="123"/>
        <v>#N/A</v>
      </c>
      <c r="I192" s="41" t="e">
        <f t="shared" si="124"/>
        <v>#N/A</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c r="A193" s="31">
        <v>47</v>
      </c>
      <c r="B193" s="41" t="str">
        <f t="shared" si="117"/>
        <v>-</v>
      </c>
      <c r="C193" s="41" t="str">
        <f t="shared" si="118"/>
        <v>-</v>
      </c>
      <c r="D193" s="41" t="e">
        <f t="shared" si="119"/>
        <v>#N/A</v>
      </c>
      <c r="E193" s="41" t="e">
        <f t="shared" si="120"/>
        <v>#N/A</v>
      </c>
      <c r="F193" s="41" t="e">
        <f t="shared" si="121"/>
        <v>#N/A</v>
      </c>
      <c r="G193" s="41" t="e">
        <f t="shared" si="122"/>
        <v>#N/A</v>
      </c>
      <c r="H193" s="41" t="e">
        <f t="shared" si="123"/>
        <v>#N/A</v>
      </c>
      <c r="I193" s="41" t="e">
        <f t="shared" si="124"/>
        <v>#N/A</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c r="A194" s="31">
        <v>48</v>
      </c>
      <c r="B194" s="41" t="str">
        <f t="shared" si="117"/>
        <v>-</v>
      </c>
      <c r="C194" s="41" t="str">
        <f t="shared" si="118"/>
        <v>-</v>
      </c>
      <c r="D194" s="41" t="e">
        <f t="shared" si="119"/>
        <v>#N/A</v>
      </c>
      <c r="E194" s="41" t="e">
        <f t="shared" si="120"/>
        <v>#N/A</v>
      </c>
      <c r="F194" s="41" t="e">
        <f t="shared" si="121"/>
        <v>#N/A</v>
      </c>
      <c r="G194" s="41" t="e">
        <f t="shared" si="122"/>
        <v>#N/A</v>
      </c>
      <c r="H194" s="41" t="e">
        <f t="shared" si="123"/>
        <v>#N/A</v>
      </c>
      <c r="I194" s="41" t="e">
        <f t="shared" si="124"/>
        <v>#N/A</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c r="A195" s="31">
        <v>49</v>
      </c>
      <c r="B195" s="41" t="str">
        <f t="shared" si="117"/>
        <v>-</v>
      </c>
      <c r="C195" s="41" t="str">
        <f t="shared" si="118"/>
        <v>-</v>
      </c>
      <c r="D195" s="41" t="e">
        <f t="shared" si="119"/>
        <v>#N/A</v>
      </c>
      <c r="E195" s="41" t="e">
        <f t="shared" si="120"/>
        <v>#N/A</v>
      </c>
      <c r="F195" s="41" t="e">
        <f t="shared" si="121"/>
        <v>#N/A</v>
      </c>
      <c r="G195" s="41" t="e">
        <f t="shared" si="122"/>
        <v>#N/A</v>
      </c>
      <c r="H195" s="41" t="e">
        <f t="shared" si="123"/>
        <v>#N/A</v>
      </c>
      <c r="I195" s="41" t="e">
        <f t="shared" si="124"/>
        <v>#N/A</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c r="A196" s="31">
        <v>50</v>
      </c>
      <c r="B196" s="41" t="str">
        <f t="shared" si="117"/>
        <v>-</v>
      </c>
      <c r="C196" s="41" t="str">
        <f t="shared" si="118"/>
        <v>-</v>
      </c>
      <c r="D196" s="41" t="e">
        <f t="shared" si="119"/>
        <v>#N/A</v>
      </c>
      <c r="E196" s="41" t="e">
        <f t="shared" si="120"/>
        <v>#N/A</v>
      </c>
      <c r="F196" s="41" t="e">
        <f t="shared" si="121"/>
        <v>#N/A</v>
      </c>
      <c r="G196" s="41" t="e">
        <f t="shared" si="122"/>
        <v>#N/A</v>
      </c>
      <c r="H196" s="41" t="e">
        <f t="shared" si="123"/>
        <v>#N/A</v>
      </c>
      <c r="I196" s="41" t="e">
        <f t="shared" si="124"/>
        <v>#N/A</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c r="A197" s="10"/>
      <c r="B197" s="10"/>
      <c r="C197" s="10"/>
      <c r="BE197" s="14"/>
      <c r="BY197" s="10"/>
      <c r="CA197" s="124"/>
    </row>
    <row r="198" spans="1:79" s="6" customFormat="1">
      <c r="A198" s="10"/>
      <c r="B198" s="10"/>
      <c r="C198" s="10"/>
      <c r="BY198" s="10"/>
      <c r="CA198" s="124"/>
    </row>
    <row r="199" spans="1:79" s="6" customFormat="1">
      <c r="A199" s="10"/>
      <c r="B199" s="10"/>
      <c r="C199" s="10"/>
      <c r="BY199" s="10"/>
      <c r="CA199" s="124"/>
    </row>
    <row r="200" spans="1:79" s="6" customFormat="1">
      <c r="A200" s="10"/>
      <c r="B200" s="10"/>
      <c r="C200" s="10"/>
      <c r="BY200" s="10"/>
      <c r="CA200" s="124"/>
    </row>
    <row r="201" spans="1:79" s="6" customFormat="1">
      <c r="A201" s="10"/>
      <c r="B201" s="10"/>
      <c r="C201" s="10"/>
      <c r="BY201" s="10"/>
      <c r="CA201" s="124"/>
    </row>
    <row r="202" spans="1:79" s="6" customFormat="1">
      <c r="A202" s="10"/>
      <c r="B202" s="10"/>
      <c r="C202" s="10"/>
      <c r="BY202" s="10"/>
      <c r="CA202" s="124"/>
    </row>
    <row r="203" spans="1:79" s="6" customFormat="1">
      <c r="A203" s="10"/>
      <c r="B203" s="10"/>
      <c r="C203" s="10"/>
      <c r="BY203" s="10"/>
      <c r="CA203" s="124"/>
    </row>
    <row r="204" spans="1:79" s="6" customFormat="1">
      <c r="A204" s="10"/>
      <c r="B204" s="10"/>
      <c r="C204" s="10"/>
      <c r="BY204" s="10"/>
      <c r="CA204" s="124"/>
    </row>
    <row r="205" spans="1:79" s="6" customFormat="1">
      <c r="A205" s="10"/>
      <c r="B205" s="10"/>
      <c r="C205" s="10"/>
      <c r="BY205" s="10"/>
      <c r="CA205" s="124"/>
    </row>
    <row r="206" spans="1:79" s="6" customFormat="1">
      <c r="A206" s="10"/>
      <c r="B206" s="10"/>
      <c r="C206" s="10"/>
      <c r="BY206" s="10"/>
      <c r="CA206" s="124"/>
    </row>
    <row r="207" spans="1:79" s="6" customFormat="1">
      <c r="A207" s="10"/>
      <c r="B207" s="10"/>
      <c r="C207" s="10"/>
      <c r="BY207" s="10"/>
      <c r="CA207" s="124"/>
    </row>
    <row r="208" spans="1:79" s="6" customFormat="1">
      <c r="A208" s="10"/>
      <c r="B208" s="10"/>
      <c r="C208" s="10"/>
      <c r="BY208" s="10"/>
      <c r="CA208" s="124"/>
    </row>
    <row r="209" spans="1:79" s="6" customFormat="1">
      <c r="A209" s="10"/>
      <c r="B209" s="266"/>
      <c r="C209" s="10"/>
      <c r="BY209" s="10"/>
      <c r="CA209" s="124"/>
    </row>
    <row r="210" spans="1:79" s="6" customFormat="1">
      <c r="A210" s="10"/>
      <c r="B210" s="10"/>
      <c r="C210" s="10"/>
      <c r="BY210" s="10"/>
      <c r="CA210" s="124"/>
    </row>
    <row r="211" spans="1:79" s="6" customFormat="1">
      <c r="A211" s="10"/>
      <c r="B211" s="10"/>
      <c r="C211" s="10"/>
      <c r="BY211" s="10"/>
      <c r="CA211" s="124"/>
    </row>
    <row r="212" spans="1:79" s="6" customFormat="1">
      <c r="A212" s="10"/>
      <c r="B212" s="10"/>
      <c r="C212" s="10"/>
      <c r="BY212" s="10"/>
      <c r="CA212" s="124"/>
    </row>
    <row r="213" spans="1:79" s="6" customFormat="1">
      <c r="A213" s="10"/>
      <c r="B213" s="10"/>
      <c r="C213" s="10"/>
      <c r="BY213" s="10"/>
      <c r="CA213" s="124"/>
    </row>
    <row r="214" spans="1:79" s="6" customFormat="1">
      <c r="A214" s="10"/>
      <c r="B214" s="10"/>
      <c r="C214" s="10"/>
      <c r="BY214" s="10"/>
      <c r="CA214" s="124"/>
    </row>
    <row r="215" spans="1:79" s="6" customFormat="1">
      <c r="A215" s="10"/>
      <c r="B215" s="10"/>
      <c r="C215" s="10"/>
      <c r="BY215" s="10"/>
      <c r="CA215" s="124"/>
    </row>
    <row r="216" spans="1:79" s="6" customFormat="1">
      <c r="A216" s="10"/>
      <c r="B216" s="10"/>
      <c r="C216" s="10"/>
      <c r="BY216" s="10"/>
      <c r="CA216" s="124"/>
    </row>
    <row r="217" spans="1:79" s="6" customFormat="1">
      <c r="A217" s="10"/>
      <c r="B217" s="10"/>
      <c r="C217" s="10"/>
      <c r="BY217" s="10"/>
      <c r="CA217" s="124"/>
    </row>
    <row r="218" spans="1:79" s="6" customFormat="1">
      <c r="A218" s="10"/>
      <c r="B218" s="10"/>
      <c r="C218" s="10"/>
      <c r="BY218" s="10"/>
      <c r="CA218" s="124"/>
    </row>
    <row r="219" spans="1:79" s="6" customFormat="1">
      <c r="A219" s="10"/>
      <c r="B219" s="10"/>
      <c r="C219" s="10"/>
      <c r="BY219" s="10"/>
      <c r="CA219" s="124"/>
    </row>
    <row r="220" spans="1:79" s="6" customFormat="1">
      <c r="A220" s="10"/>
      <c r="B220" s="10"/>
      <c r="C220" s="10"/>
      <c r="BY220" s="10"/>
      <c r="CA220" s="124"/>
    </row>
    <row r="221" spans="1:79" s="6" customFormat="1">
      <c r="A221" s="10"/>
      <c r="B221" s="10"/>
      <c r="C221" s="10"/>
      <c r="BY221" s="10"/>
      <c r="CA221" s="124"/>
    </row>
    <row r="222" spans="1:79" s="6" customFormat="1">
      <c r="A222" s="10"/>
      <c r="B222" s="10"/>
      <c r="C222" s="10"/>
      <c r="BY222" s="10"/>
      <c r="CA222" s="124"/>
    </row>
    <row r="223" spans="1:79" s="6" customFormat="1">
      <c r="A223" s="10"/>
      <c r="B223" s="10"/>
      <c r="C223" s="10"/>
      <c r="BY223" s="10"/>
      <c r="CA223" s="124"/>
    </row>
    <row r="224" spans="1:79" s="6" customFormat="1">
      <c r="A224" s="10"/>
      <c r="B224" s="10"/>
      <c r="C224" s="10"/>
      <c r="BY224" s="10"/>
      <c r="CA224" s="124"/>
    </row>
    <row r="225" spans="1:79" s="6" customFormat="1">
      <c r="A225" s="10"/>
      <c r="B225" s="10"/>
      <c r="C225" s="10"/>
      <c r="BY225" s="10"/>
      <c r="CA225" s="124"/>
    </row>
    <row r="226" spans="1:79" s="6" customFormat="1">
      <c r="A226" s="10"/>
      <c r="B226" s="10"/>
      <c r="C226" s="10"/>
      <c r="BY226" s="10"/>
      <c r="CA226" s="124"/>
    </row>
    <row r="227" spans="1:79" s="6" customFormat="1">
      <c r="A227" s="10"/>
      <c r="B227" s="10"/>
      <c r="C227" s="10"/>
      <c r="BY227" s="10"/>
      <c r="CA227" s="124"/>
    </row>
    <row r="228" spans="1:79" s="6" customFormat="1">
      <c r="A228" s="10"/>
      <c r="B228" s="10"/>
      <c r="C228" s="10"/>
      <c r="BY228" s="10"/>
      <c r="CA228" s="124"/>
    </row>
    <row r="229" spans="1:79" s="6" customFormat="1">
      <c r="A229" s="10"/>
      <c r="B229" s="10"/>
      <c r="C229" s="10"/>
      <c r="BY229" s="10"/>
      <c r="CA229" s="124"/>
    </row>
    <row r="230" spans="1:79" s="6" customFormat="1">
      <c r="A230" s="10"/>
      <c r="B230" s="10"/>
      <c r="C230" s="10"/>
      <c r="BY230" s="10"/>
      <c r="CA230" s="124"/>
    </row>
    <row r="231" spans="1:79" s="6" customFormat="1">
      <c r="A231" s="10"/>
      <c r="B231" s="10"/>
      <c r="C231" s="10"/>
      <c r="BY231" s="10"/>
      <c r="CA231" s="124"/>
    </row>
    <row r="232" spans="1:79" s="6" customFormat="1">
      <c r="A232" s="10"/>
      <c r="B232" s="10"/>
      <c r="C232" s="10"/>
      <c r="BY232" s="10"/>
      <c r="CA232" s="124"/>
    </row>
    <row r="233" spans="1:79" s="6" customFormat="1">
      <c r="A233" s="10"/>
      <c r="B233" s="10"/>
      <c r="C233" s="10"/>
      <c r="BY233" s="10"/>
      <c r="CA233" s="124"/>
    </row>
    <row r="234" spans="1:79" s="6" customFormat="1">
      <c r="A234" s="10"/>
      <c r="B234" s="10"/>
      <c r="C234" s="10"/>
      <c r="BY234" s="10"/>
      <c r="CA234" s="124"/>
    </row>
    <row r="235" spans="1:79" s="6" customFormat="1">
      <c r="A235" s="10"/>
      <c r="B235" s="10"/>
      <c r="C235" s="10"/>
      <c r="BY235" s="10"/>
      <c r="CA235" s="124"/>
    </row>
    <row r="236" spans="1:79" s="6" customFormat="1">
      <c r="A236" s="10"/>
      <c r="B236" s="10"/>
      <c r="C236" s="10"/>
      <c r="BY236" s="10"/>
      <c r="CA236" s="124"/>
    </row>
    <row r="237" spans="1:79" s="6" customFormat="1">
      <c r="A237" s="10"/>
      <c r="B237" s="10"/>
      <c r="C237" s="10"/>
      <c r="BY237" s="10"/>
      <c r="CA237" s="124"/>
    </row>
    <row r="238" spans="1:79" s="6" customFormat="1">
      <c r="A238" s="10"/>
      <c r="B238" s="10"/>
      <c r="C238" s="10"/>
      <c r="BY238" s="10"/>
      <c r="CA238" s="124"/>
    </row>
    <row r="239" spans="1:79" s="6" customFormat="1">
      <c r="A239" s="10"/>
      <c r="B239" s="10"/>
      <c r="C239" s="10"/>
      <c r="BY239" s="10"/>
      <c r="CA239" s="124"/>
    </row>
    <row r="240" spans="1:79" s="6" customFormat="1">
      <c r="A240" s="10"/>
      <c r="B240" s="10"/>
      <c r="C240" s="10"/>
      <c r="BY240" s="10"/>
      <c r="CA240" s="124"/>
    </row>
    <row r="241" spans="1:79" s="6" customFormat="1">
      <c r="A241" s="10"/>
      <c r="B241" s="10"/>
      <c r="C241" s="10"/>
      <c r="BY241" s="10"/>
      <c r="CA241" s="124"/>
    </row>
    <row r="242" spans="1:79" s="6" customFormat="1">
      <c r="A242" s="10"/>
      <c r="B242" s="10"/>
      <c r="C242" s="10"/>
      <c r="BY242" s="10"/>
      <c r="CA242" s="124"/>
    </row>
    <row r="243" spans="1:79" s="6" customFormat="1">
      <c r="A243" s="10"/>
      <c r="B243" s="10"/>
      <c r="C243" s="10"/>
      <c r="BY243" s="10"/>
      <c r="CA243" s="124"/>
    </row>
    <row r="244" spans="1:79" s="6" customFormat="1">
      <c r="A244" s="10"/>
      <c r="B244" s="10"/>
      <c r="C244" s="10"/>
      <c r="BY244" s="10"/>
      <c r="CA244" s="124"/>
    </row>
    <row r="245" spans="1:79" s="6" customFormat="1">
      <c r="A245" s="10"/>
      <c r="B245" s="10"/>
      <c r="C245" s="10"/>
      <c r="BY245" s="10"/>
      <c r="CA245" s="124"/>
    </row>
    <row r="246" spans="1:79" s="6" customFormat="1">
      <c r="A246" s="10"/>
      <c r="B246" s="10"/>
      <c r="C246" s="10"/>
      <c r="BY246" s="10"/>
      <c r="CA246" s="124"/>
    </row>
    <row r="247" spans="1:79" s="6" customFormat="1">
      <c r="A247" s="10"/>
      <c r="B247" s="10"/>
      <c r="C247" s="10"/>
      <c r="BY247" s="10"/>
      <c r="CA247" s="124"/>
    </row>
    <row r="248" spans="1:79" s="6" customFormat="1">
      <c r="A248" s="10"/>
      <c r="B248" s="10"/>
      <c r="C248" s="10"/>
      <c r="BY248" s="10"/>
      <c r="CA248" s="124"/>
    </row>
    <row r="249" spans="1:79" s="6" customFormat="1">
      <c r="A249" s="10"/>
      <c r="B249" s="10"/>
      <c r="C249" s="10"/>
      <c r="BY249" s="10"/>
      <c r="CA249" s="124"/>
    </row>
    <row r="250" spans="1:79" s="6" customFormat="1">
      <c r="A250" s="10"/>
      <c r="B250" s="10"/>
      <c r="C250" s="10"/>
      <c r="BY250" s="10"/>
      <c r="CA250" s="124"/>
    </row>
    <row r="251" spans="1:79" s="6" customFormat="1">
      <c r="A251" s="10"/>
      <c r="B251" s="10"/>
      <c r="C251" s="10"/>
      <c r="BY251" s="10"/>
      <c r="CA251" s="124"/>
    </row>
    <row r="252" spans="1:79" s="6" customFormat="1">
      <c r="A252" s="10"/>
      <c r="B252" s="10"/>
      <c r="C252" s="10"/>
      <c r="BY252" s="10"/>
      <c r="CA252" s="124"/>
    </row>
    <row r="253" spans="1:79" s="6" customFormat="1">
      <c r="A253" s="10"/>
      <c r="B253" s="10"/>
      <c r="C253" s="10"/>
      <c r="BY253" s="10"/>
      <c r="CA253" s="124"/>
    </row>
    <row r="254" spans="1:79" s="6" customFormat="1">
      <c r="A254" s="10"/>
      <c r="B254" s="10"/>
      <c r="C254" s="10"/>
      <c r="BY254" s="10"/>
      <c r="CA254" s="124"/>
    </row>
    <row r="255" spans="1:79" s="6" customFormat="1">
      <c r="A255" s="10"/>
      <c r="B255" s="10"/>
      <c r="C255" s="10"/>
      <c r="BY255" s="10"/>
      <c r="CA255" s="124"/>
    </row>
    <row r="256" spans="1:79" s="6" customFormat="1">
      <c r="A256" s="10"/>
      <c r="B256" s="10"/>
      <c r="C256" s="10"/>
      <c r="BY256" s="10"/>
      <c r="CA256" s="124"/>
    </row>
    <row r="257" spans="1:79" s="6" customFormat="1">
      <c r="A257" s="10"/>
      <c r="B257" s="10"/>
      <c r="C257" s="10"/>
      <c r="BY257" s="10"/>
      <c r="CA257" s="124"/>
    </row>
    <row r="258" spans="1:79" s="6" customFormat="1">
      <c r="A258" s="10"/>
      <c r="B258" s="10"/>
      <c r="C258" s="10"/>
      <c r="BY258" s="10"/>
      <c r="CA258" s="124"/>
    </row>
    <row r="259" spans="1:79" s="6" customFormat="1">
      <c r="A259" s="10"/>
      <c r="B259" s="10"/>
      <c r="C259" s="10"/>
      <c r="BY259" s="10"/>
      <c r="CA259" s="124"/>
    </row>
    <row r="260" spans="1:79" s="6" customFormat="1">
      <c r="A260" s="10"/>
      <c r="B260" s="10"/>
      <c r="C260" s="10"/>
      <c r="BY260" s="10"/>
      <c r="CA260" s="124"/>
    </row>
    <row r="261" spans="1:79" s="6" customFormat="1">
      <c r="A261" s="10"/>
      <c r="B261" s="10"/>
      <c r="C261" s="10"/>
      <c r="BY261" s="10"/>
      <c r="CA261" s="124"/>
    </row>
    <row r="262" spans="1:79" s="6" customFormat="1">
      <c r="A262" s="10"/>
      <c r="B262" s="10"/>
      <c r="C262" s="10"/>
      <c r="BY262" s="10"/>
      <c r="CA262" s="124"/>
    </row>
    <row r="263" spans="1:79" s="6" customFormat="1">
      <c r="A263" s="10"/>
      <c r="B263" s="10"/>
      <c r="C263" s="10"/>
      <c r="BY263" s="10"/>
      <c r="CA263" s="124"/>
    </row>
    <row r="264" spans="1:79" s="6" customFormat="1">
      <c r="A264" s="10"/>
      <c r="B264" s="10"/>
      <c r="C264" s="10"/>
      <c r="BY264" s="10"/>
      <c r="CA264" s="124"/>
    </row>
    <row r="265" spans="1:79" s="6" customFormat="1">
      <c r="A265" s="10"/>
      <c r="B265" s="10"/>
      <c r="C265" s="10"/>
      <c r="BY265" s="10"/>
      <c r="CA265" s="124"/>
    </row>
    <row r="266" spans="1:79" s="6" customFormat="1">
      <c r="A266" s="10"/>
      <c r="B266" s="10"/>
      <c r="C266" s="10"/>
      <c r="BY266" s="10"/>
      <c r="CA266" s="124"/>
    </row>
    <row r="267" spans="1:79" s="6" customFormat="1">
      <c r="A267" s="10"/>
      <c r="B267" s="10"/>
      <c r="C267" s="10"/>
      <c r="BY267" s="10"/>
      <c r="CA267" s="124"/>
    </row>
    <row r="268" spans="1:79" s="6" customFormat="1">
      <c r="A268" s="10"/>
      <c r="B268" s="10"/>
      <c r="C268" s="10"/>
      <c r="BY268" s="10"/>
      <c r="CA268" s="124"/>
    </row>
    <row r="269" spans="1:79" s="6" customFormat="1">
      <c r="A269" s="10"/>
      <c r="B269" s="10"/>
      <c r="C269" s="10"/>
      <c r="BY269" s="10"/>
      <c r="CA269" s="124"/>
    </row>
    <row r="270" spans="1:79" s="6" customFormat="1">
      <c r="A270" s="10"/>
      <c r="B270" s="10"/>
      <c r="C270" s="10"/>
      <c r="BY270" s="10"/>
      <c r="CA270" s="124"/>
    </row>
    <row r="271" spans="1:79" s="6" customFormat="1">
      <c r="A271" s="10"/>
      <c r="B271" s="10"/>
      <c r="C271" s="10"/>
      <c r="BY271" s="10"/>
      <c r="CA271" s="124"/>
    </row>
    <row r="272" spans="1:79" s="6" customFormat="1">
      <c r="A272" s="10"/>
      <c r="B272" s="10"/>
      <c r="C272" s="10"/>
      <c r="BY272" s="10"/>
      <c r="CA272" s="124"/>
    </row>
    <row r="273" spans="1:79" s="6" customFormat="1">
      <c r="A273" s="10"/>
      <c r="B273" s="10"/>
      <c r="C273" s="10"/>
      <c r="BY273" s="10"/>
      <c r="CA273" s="124"/>
    </row>
    <row r="274" spans="1:79" s="6" customFormat="1">
      <c r="A274" s="10"/>
      <c r="B274" s="10"/>
      <c r="C274" s="10"/>
      <c r="BY274" s="10"/>
      <c r="CA274" s="124"/>
    </row>
    <row r="275" spans="1:79" s="6" customFormat="1">
      <c r="A275" s="10"/>
      <c r="B275" s="10"/>
      <c r="C275" s="10"/>
      <c r="BY275" s="10"/>
      <c r="CA275" s="124"/>
    </row>
    <row r="276" spans="1:79" s="6" customFormat="1">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28575</xdr:colOff>
                    <xdr:row>2</xdr:row>
                    <xdr:rowOff>95250</xdr:rowOff>
                  </from>
                  <to>
                    <xdr:col>18</xdr:col>
                    <xdr:colOff>152400</xdr:colOff>
                    <xdr:row>3</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B80" sqref="BB80"/>
    </sheetView>
  </sheetViews>
  <sheetFormatPr defaultColWidth="8.75" defaultRowHeight="12.75"/>
  <cols>
    <col min="1" max="1" width="4.875" style="119" customWidth="1"/>
    <col min="2" max="2" width="5.75" style="119" customWidth="1"/>
    <col min="3" max="3" width="10.125" style="119" customWidth="1"/>
    <col min="4" max="10" width="4.625" style="119" customWidth="1"/>
    <col min="11" max="53" width="4.625" style="119" hidden="1" customWidth="1"/>
    <col min="54" max="54" width="4" style="119" customWidth="1"/>
    <col min="55" max="69" width="4.375" style="119" customWidth="1"/>
    <col min="70" max="71" width="4" style="119" customWidth="1"/>
    <col min="72" max="72" width="8.375" style="119" customWidth="1"/>
    <col min="73" max="94" width="4.375" style="119" customWidth="1"/>
    <col min="95" max="95" width="9.375" style="119" customWidth="1"/>
    <col min="96" max="118" width="4" style="119" customWidth="1"/>
    <col min="119" max="119" width="52.375" style="119" customWidth="1"/>
    <col min="120" max="120" width="5.375" style="119" customWidth="1"/>
    <col min="121" max="129" width="4" style="119" customWidth="1"/>
    <col min="130" max="130" width="58.875" style="119" customWidth="1"/>
    <col min="131" max="135" width="4.75" style="119" customWidth="1"/>
    <col min="136" max="139" width="4" style="119" customWidth="1"/>
    <col min="140" max="160" width="4.375" style="119" customWidth="1"/>
    <col min="161" max="16384" width="8.75" style="119"/>
  </cols>
  <sheetData>
    <row r="1" spans="1:138" s="394" customFormat="1" ht="22.5">
      <c r="A1" s="381" t="str">
        <f>Admin!D81</f>
        <v>Usability Datalogger v5.1.1</v>
      </c>
      <c r="C1" s="391"/>
      <c r="D1" s="397"/>
      <c r="E1" s="397"/>
      <c r="G1" s="398"/>
    </row>
    <row r="2" spans="1:138" s="394" customFormat="1">
      <c r="C2" s="392"/>
      <c r="D2" s="248"/>
      <c r="E2" s="248"/>
      <c r="F2" s="248"/>
      <c r="G2" s="399"/>
      <c r="H2" s="393"/>
      <c r="I2" s="393"/>
      <c r="J2" s="393"/>
      <c r="K2" s="393"/>
      <c r="L2" s="393"/>
      <c r="M2" s="393"/>
      <c r="N2" s="393"/>
      <c r="O2" s="393"/>
      <c r="P2" s="393"/>
      <c r="Q2" s="393"/>
      <c r="R2" s="393"/>
      <c r="S2" s="393"/>
      <c r="T2" s="393"/>
      <c r="U2" s="393"/>
      <c r="V2" s="393"/>
    </row>
    <row r="3" spans="1:138" s="394" customFormat="1" ht="15">
      <c r="B3" s="400" t="s">
        <v>314</v>
      </c>
      <c r="D3" s="248"/>
      <c r="E3" s="248"/>
      <c r="F3" s="248"/>
      <c r="G3" s="399"/>
      <c r="H3" s="393"/>
      <c r="I3" s="393"/>
      <c r="J3" s="393"/>
      <c r="K3" s="393"/>
      <c r="L3" s="393"/>
      <c r="M3" s="393"/>
      <c r="N3" s="393"/>
      <c r="O3" s="393"/>
      <c r="P3" s="393"/>
      <c r="Q3" s="393"/>
      <c r="R3" s="393"/>
      <c r="S3" s="393"/>
      <c r="T3" s="393"/>
      <c r="U3" s="393"/>
      <c r="V3" s="393"/>
    </row>
    <row r="4" spans="1:138" s="394" customFormat="1">
      <c r="B4" s="393" t="s">
        <v>263</v>
      </c>
      <c r="D4" s="248"/>
      <c r="E4" s="248"/>
      <c r="F4" s="248"/>
      <c r="G4" s="399"/>
      <c r="H4" s="393"/>
      <c r="I4" s="393"/>
      <c r="J4" s="393"/>
      <c r="K4" s="393"/>
      <c r="L4" s="393"/>
      <c r="M4" s="393"/>
      <c r="N4" s="393"/>
      <c r="O4" s="393"/>
      <c r="P4" s="393"/>
      <c r="Q4" s="393"/>
      <c r="R4" s="393"/>
      <c r="S4" s="393"/>
      <c r="T4" s="393"/>
      <c r="U4" s="393"/>
      <c r="V4" s="393"/>
    </row>
    <row r="5" spans="1:138" s="394" customFormat="1">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c r="B13" s="414"/>
      <c r="C13" s="422" t="str">
        <f>DataSum!Y9</f>
        <v>Easy</v>
      </c>
      <c r="D13" s="448">
        <f>DataSum!$Y$10</f>
        <v>5</v>
      </c>
      <c r="E13" s="448">
        <f>DataSum!$Y$11</f>
        <v>3</v>
      </c>
      <c r="F13" s="448">
        <f>DataSum!$Y$12</f>
        <v>5</v>
      </c>
      <c r="G13" s="448" t="str">
        <f>DataSum!$Y$13</f>
        <v/>
      </c>
      <c r="H13" s="448">
        <f>DataSum!$Y$14</f>
        <v>4</v>
      </c>
      <c r="I13" s="448">
        <f>DataSum!$Y$15</f>
        <v>3</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c r="B14" s="414"/>
      <c r="C14" s="422" t="str">
        <f>DataSum!Z9</f>
        <v>Medium</v>
      </c>
      <c r="D14" s="448" t="str">
        <f>DataSum!$Z$10</f>
        <v/>
      </c>
      <c r="E14" s="448">
        <f>DataSum!$Z$11</f>
        <v>1</v>
      </c>
      <c r="F14" s="448" t="str">
        <f>DataSum!$Z$12</f>
        <v/>
      </c>
      <c r="G14" s="448">
        <f>DataSum!$Z$13</f>
        <v>5</v>
      </c>
      <c r="H14" s="448">
        <f>DataSum!$Z$14</f>
        <v>1</v>
      </c>
      <c r="I14" s="448">
        <f>DataSum!$Z$15</f>
        <v>2</v>
      </c>
      <c r="J14" s="448">
        <f>DataSum!$Z$16</f>
        <v>1</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c r="B15" s="414"/>
      <c r="C15" s="422" t="str">
        <f>DataSum!AA9</f>
        <v>Hard</v>
      </c>
      <c r="D15" s="448" t="str">
        <f>DataSum!$AA$10</f>
        <v/>
      </c>
      <c r="E15" s="448">
        <f>DataSum!$AA$11</f>
        <v>1</v>
      </c>
      <c r="F15" s="448" t="str">
        <f>DataSum!$AA$12</f>
        <v/>
      </c>
      <c r="G15" s="448" t="str">
        <f>DataSum!$AA$13</f>
        <v/>
      </c>
      <c r="H15" s="448" t="str">
        <f>DataSum!$AA$14</f>
        <v/>
      </c>
      <c r="I15" s="448" t="str">
        <f>DataSum!$AA$15</f>
        <v/>
      </c>
      <c r="J15" s="448">
        <f>DataSum!$AA$16</f>
        <v>2</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c r="B16" s="414"/>
      <c r="C16" s="422" t="str">
        <f>DataSum!AB9</f>
        <v>Assist</v>
      </c>
      <c r="D16" s="448" t="str">
        <f>DataSum!$AB$10</f>
        <v/>
      </c>
      <c r="E16" s="448" t="str">
        <f>DataSum!$AB$11</f>
        <v/>
      </c>
      <c r="F16" s="448" t="str">
        <f>DataSum!$AB$12</f>
        <v/>
      </c>
      <c r="G16" s="448" t="str">
        <f>DataSum!$AB$13</f>
        <v/>
      </c>
      <c r="H16" s="448" t="str">
        <f>DataSum!$AB$14</f>
        <v/>
      </c>
      <c r="I16" s="448" t="str">
        <f>DataSum!$AB$15</f>
        <v/>
      </c>
      <c r="J16" s="448">
        <f>DataSum!$AB$16</f>
        <v>1</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c r="B17" s="414"/>
      <c r="C17" s="422" t="str">
        <f>DataSum!AC9</f>
        <v>Fail</v>
      </c>
      <c r="D17" s="448" t="str">
        <f>DataSum!$AC$10</f>
        <v/>
      </c>
      <c r="E17" s="448" t="str">
        <f>DataSum!$AC$11</f>
        <v/>
      </c>
      <c r="F17" s="448" t="str">
        <f>DataSum!$AC$12</f>
        <v/>
      </c>
      <c r="G17" s="448" t="str">
        <f>DataSum!$AC$13</f>
        <v/>
      </c>
      <c r="H17" s="448" t="str">
        <f>DataSum!$AC$14</f>
        <v/>
      </c>
      <c r="I17" s="448" t="str">
        <f>DataSum!$AC$15</f>
        <v/>
      </c>
      <c r="J17" s="448">
        <f>DataSum!$AC$16</f>
        <v>1</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c r="C24" s="422" t="s">
        <v>117</v>
      </c>
      <c r="D24" s="448">
        <f>IF(COUNTBLANK(DataSum!$AT$10)=1,"",DataSum!$AT$10)</f>
        <v>1</v>
      </c>
      <c r="E24" s="448">
        <f>IF(COUNTBLANK(DataSum!$AT$11)=1,"",DataSum!$AT$11)</f>
        <v>1</v>
      </c>
      <c r="F24" s="448">
        <f>IF(COUNTBLANK(DataSum!$AT$12)=1,"",DataSum!$AT$12)</f>
        <v>1</v>
      </c>
      <c r="G24" s="448">
        <f>IF(COUNTBLANK(DataSum!$AT$13)=1,"",DataSum!$AT$13)</f>
        <v>1</v>
      </c>
      <c r="H24" s="448">
        <f>IF(COUNTBLANK(DataSum!$AT$14)=1,"",DataSum!$AT$14)</f>
        <v>1</v>
      </c>
      <c r="I24" s="448">
        <f>IF(COUNTBLANK(DataSum!$AT$15)=1,"",DataSum!$AT$15)</f>
        <v>1</v>
      </c>
      <c r="J24" s="448">
        <f>IF(COUNTBLANK(DataSum!$AT$16)=1,"",DataSum!$AT$16)</f>
        <v>0.6</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26"/>
      <c r="EB26" s="927"/>
      <c r="EC26" s="7"/>
      <c r="ED26" s="928"/>
      <c r="EE26" s="929"/>
      <c r="EF26" s="7"/>
      <c r="EG26" s="7"/>
      <c r="EH26" s="7"/>
    </row>
    <row r="27" spans="2:138" s="6" customFormat="1" ht="13.5" customHeight="1">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27"/>
      <c r="EB27" s="927"/>
      <c r="EC27" s="103"/>
      <c r="ED27" s="929"/>
      <c r="EE27" s="929"/>
      <c r="EF27" s="7"/>
      <c r="EG27" s="7"/>
      <c r="EH27" s="7"/>
    </row>
    <row r="28" spans="2:138" s="6" customFormat="1" ht="13.5" customHeight="1">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c r="C29" s="422" t="s">
        <v>117</v>
      </c>
      <c r="D29" s="447">
        <f>DataSum!$AU$10</f>
        <v>0.8571428571428571</v>
      </c>
      <c r="E29" s="447">
        <f>DataSum!$AU$11</f>
        <v>0.8571428571428571</v>
      </c>
      <c r="F29" s="447">
        <f>DataSum!$AU$12</f>
        <v>0.8571428571428571</v>
      </c>
      <c r="G29" s="447">
        <f>DataSum!$AU$13</f>
        <v>0.8571428571428571</v>
      </c>
      <c r="H29" s="447">
        <f>DataSum!$AU$14</f>
        <v>0.8571428571428571</v>
      </c>
      <c r="I29" s="447">
        <f>DataSum!$AU$15</f>
        <v>0.8571428571428571</v>
      </c>
      <c r="J29" s="447">
        <f>DataSum!$AU$16</f>
        <v>0.5714285714285714</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c r="C30" s="892" t="s">
        <v>118</v>
      </c>
      <c r="D30" s="448">
        <f>DataSum!$AY$10</f>
        <v>0.30672463220289309</v>
      </c>
      <c r="E30" s="448">
        <f>DataSum!$AY$11</f>
        <v>0.30672463220289309</v>
      </c>
      <c r="F30" s="448">
        <f>DataSum!$AY$12</f>
        <v>0.30672463220289309</v>
      </c>
      <c r="G30" s="448">
        <f>DataSum!$AY$13</f>
        <v>0.30672463220289309</v>
      </c>
      <c r="H30" s="448">
        <f>DataSum!$AY$14</f>
        <v>0.30672463220289309</v>
      </c>
      <c r="I30" s="448">
        <f>DataSum!$AY$15</f>
        <v>0.30672463220289309</v>
      </c>
      <c r="J30" s="448">
        <f>DataSum!$AY$16</f>
        <v>0.43377413477523064</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c r="C31" s="893" t="s">
        <v>119</v>
      </c>
      <c r="D31" s="447">
        <f t="shared" ref="D31:W31" si="0">IF(D30="","",(IF(D29+D30&lt;1,D30,1-D29)))</f>
        <v>0.1428571428571429</v>
      </c>
      <c r="E31" s="447">
        <f t="shared" si="0"/>
        <v>0.1428571428571429</v>
      </c>
      <c r="F31" s="447">
        <f t="shared" si="0"/>
        <v>0.1428571428571429</v>
      </c>
      <c r="G31" s="447">
        <f t="shared" si="0"/>
        <v>0.1428571428571429</v>
      </c>
      <c r="H31" s="447">
        <f t="shared" si="0"/>
        <v>0.1428571428571429</v>
      </c>
      <c r="I31" s="447">
        <f t="shared" si="0"/>
        <v>0.1428571428571429</v>
      </c>
      <c r="J31" s="447">
        <f t="shared" si="0"/>
        <v>0.4285714285714286</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c r="C32" s="893" t="s">
        <v>120</v>
      </c>
      <c r="D32" s="447">
        <f t="shared" ref="D32:W32" si="2">IF(D30="","",(IF(D29-D30&gt;0,D30,D29-0)))</f>
        <v>0.30672463220289309</v>
      </c>
      <c r="E32" s="447">
        <f t="shared" si="2"/>
        <v>0.30672463220289309</v>
      </c>
      <c r="F32" s="447">
        <f t="shared" si="2"/>
        <v>0.30672463220289309</v>
      </c>
      <c r="G32" s="447">
        <f t="shared" si="2"/>
        <v>0.30672463220289309</v>
      </c>
      <c r="H32" s="447">
        <f t="shared" si="2"/>
        <v>0.30672463220289309</v>
      </c>
      <c r="I32" s="447">
        <f t="shared" si="2"/>
        <v>0.30672463220289309</v>
      </c>
      <c r="J32" s="447">
        <f t="shared" si="2"/>
        <v>0.43377413477523064</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c r="C37" s="422" t="s">
        <v>117</v>
      </c>
      <c r="D37" s="448">
        <f>IF(COUNTBLANK(DataSum!$AT$10)=1,"",DataSum!$AT$10)</f>
        <v>1</v>
      </c>
      <c r="E37" s="448">
        <f>IF(COUNTBLANK(DataSum!$AT$11)=1,"",DataSum!$AT$11)</f>
        <v>1</v>
      </c>
      <c r="F37" s="448">
        <f>IF(COUNTBLANK(DataSum!$AT$12)=1,"",DataSum!$AT$12)</f>
        <v>1</v>
      </c>
      <c r="G37" s="448">
        <f>IF(COUNTBLANK(DataSum!$AT$13)=1,"",DataSum!$AT$13)</f>
        <v>1</v>
      </c>
      <c r="H37" s="448">
        <f>IF(COUNTBLANK(DataSum!$AT$14)=1,"",DataSum!$AT$14)</f>
        <v>1</v>
      </c>
      <c r="I37" s="448">
        <f>IF(COUNTBLANK(DataSum!$AT$15)=1,"",DataSum!$AT$15)</f>
        <v>1</v>
      </c>
      <c r="J37" s="448">
        <f>IF(COUNTBLANK(DataSum!$AT$16)=1,"",DataSum!$AT$16)</f>
        <v>0.6</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c r="C38" s="422" t="s">
        <v>131</v>
      </c>
      <c r="D38" s="448">
        <f>IF(COUNTBLANK(DataSum!$Z$147)=1,"",DataSum!$Z$147)</f>
        <v>1</v>
      </c>
      <c r="E38" s="448">
        <f>IF(COUNTBLANK(DataSum!$Z$148)=1,"",DataSum!$Z$148)</f>
        <v>0.77142857142857146</v>
      </c>
      <c r="F38" s="448">
        <f>IF(COUNTBLANK(DataSum!$Z$149)=1,"",DataSum!$Z$149)</f>
        <v>0.94285714285714284</v>
      </c>
      <c r="G38" s="448">
        <f>IF(COUNTBLANK(DataSum!$Z$150)=1,"",DataSum!$Z$150)</f>
        <v>0.7142857142857143</v>
      </c>
      <c r="H38" s="448">
        <f>IF(COUNTBLANK(DataSum!$Z$151)=1,"",DataSum!$Z$151)</f>
        <v>0.8571428571428571</v>
      </c>
      <c r="I38" s="448">
        <f>IF(COUNTBLANK(DataSum!$Z$152)=1,"",DataSum!$Z$152)</f>
        <v>0.8571428571428571</v>
      </c>
      <c r="J38" s="448">
        <f>IF(COUNTBLANK(DataSum!$Z$153)=1,"",DataSum!$Z$153)</f>
        <v>0.35714285714285715</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c r="C43" s="422" t="s">
        <v>117</v>
      </c>
      <c r="D43" s="448">
        <f>IF(COUNTBLANK(DataSum!$AU$10)=1,"",DataSum!$AU$10)</f>
        <v>0.8571428571428571</v>
      </c>
      <c r="E43" s="448">
        <f>IF(COUNTBLANK(DataSum!$AU$11)=1,"",DataSum!$AU$11)</f>
        <v>0.8571428571428571</v>
      </c>
      <c r="F43" s="448">
        <f>IF(COUNTBLANK(DataSum!$AU$12)=1,"",DataSum!$AU$12)</f>
        <v>0.8571428571428571</v>
      </c>
      <c r="G43" s="448">
        <f>IF(COUNTBLANK(DataSum!$AU$13)=1,"",DataSum!$AU$13)</f>
        <v>0.8571428571428571</v>
      </c>
      <c r="H43" s="448">
        <f>IF(COUNTBLANK(DataSum!$AU$14)=1,"",DataSum!$AU$14)</f>
        <v>0.8571428571428571</v>
      </c>
      <c r="I43" s="448">
        <f>IF(COUNTBLANK(DataSum!$AU$15)=1,"",DataSum!$AU$15)</f>
        <v>0.8571428571428571</v>
      </c>
      <c r="J43" s="448">
        <f>IF(COUNTBLANK(DataSum!$AU$16)=1,"",DataSum!$AU$16)</f>
        <v>0.5714285714285714</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c r="C44" s="422" t="s">
        <v>131</v>
      </c>
      <c r="D44" s="448">
        <f>IF(COUNTBLANK(DataSum!$Z$147)=1,"",DataSum!$Z$147)</f>
        <v>1</v>
      </c>
      <c r="E44" s="448">
        <f>IF(COUNTBLANK(DataSum!$Z$148)=1,"",DataSum!$Z$148)</f>
        <v>0.77142857142857146</v>
      </c>
      <c r="F44" s="448">
        <f>IF(COUNTBLANK(DataSum!$Z$149)=1,"",DataSum!$Z$149)</f>
        <v>0.94285714285714284</v>
      </c>
      <c r="G44" s="448">
        <f>IF(COUNTBLANK(DataSum!$Z$150)=1,"",DataSum!$Z$150)</f>
        <v>0.7142857142857143</v>
      </c>
      <c r="H44" s="448">
        <f>IF(COUNTBLANK(DataSum!$Z$151)=1,"",DataSum!$Z$151)</f>
        <v>0.8571428571428571</v>
      </c>
      <c r="I44" s="448">
        <f>IF(COUNTBLANK(DataSum!$Z$152)=1,"",DataSum!$Z$152)</f>
        <v>0.8571428571428571</v>
      </c>
      <c r="J44" s="448">
        <f>IF(COUNTBLANK(DataSum!$Z$153)=1,"",DataSum!$Z$153)</f>
        <v>0.35714285714285715</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c r="C49" s="422" t="s">
        <v>30</v>
      </c>
      <c r="D49" s="455">
        <f>DataSum!$Y$63</f>
        <v>6.01171875</v>
      </c>
      <c r="E49" s="455">
        <f>DataSum!$Y$64</f>
        <v>9.1304687500000004</v>
      </c>
      <c r="F49" s="455">
        <f>DataSum!$Y$65</f>
        <v>6.4685546875000002</v>
      </c>
      <c r="G49" s="455">
        <f>DataSum!$Y$66</f>
        <v>9.1162109375</v>
      </c>
      <c r="H49" s="455">
        <f>DataSum!$Y$67</f>
        <v>7.4556640625000004</v>
      </c>
      <c r="I49" s="456">
        <f>DataSum!$Y$68</f>
        <v>6.8654296874999998</v>
      </c>
      <c r="J49" s="456">
        <f>DataSum!$Y$69</f>
        <v>14.217122395833334</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c r="B50" s="199"/>
      <c r="C50" s="422" t="s">
        <v>121</v>
      </c>
      <c r="D50" s="455">
        <f>DataSum!AA63-DataSum!$Y$63</f>
        <v>1.3720703125</v>
      </c>
      <c r="E50" s="455">
        <f>DataSum!AA64-DataSum!$Y$64</f>
        <v>2.1488281249999996</v>
      </c>
      <c r="F50" s="455">
        <f>DataSum!AA65-DataSum!$Y$65</f>
        <v>1.8283203124999998</v>
      </c>
      <c r="G50" s="455">
        <f>DataSum!AA66-DataSum!$Y$66</f>
        <v>1.7705078125</v>
      </c>
      <c r="H50" s="455">
        <f>DataSum!AA67-DataSum!$Y$67</f>
        <v>1.0374999999999996</v>
      </c>
      <c r="I50" s="456">
        <f>DataSum!AA68-DataSum!$Y$68</f>
        <v>0.62089843750000018</v>
      </c>
      <c r="J50" s="456">
        <f>DataSum!AA69-DataSum!$Y$69</f>
        <v>4.9733072916666661</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c r="C51" s="422" t="s">
        <v>122</v>
      </c>
      <c r="D51" s="455">
        <f>DataSum!$Y$63-DataSum!Z63</f>
        <v>1.2138671875</v>
      </c>
      <c r="E51" s="455">
        <f>DataSum!$Y$64-DataSum!Z64</f>
        <v>1.5933593750000004</v>
      </c>
      <c r="F51" s="455">
        <f>DataSum!$Y$65-DataSum!Z65</f>
        <v>1.6531250000000002</v>
      </c>
      <c r="G51" s="455">
        <f>DataSum!$Y$66-DataSum!Z66</f>
        <v>1.2724609375</v>
      </c>
      <c r="H51" s="455">
        <f>DataSum!$Y$67-DataSum!Z67</f>
        <v>0.79355468750000036</v>
      </c>
      <c r="I51" s="456">
        <f>DataSum!$Y$68-DataSum!Z68</f>
        <v>0.93183593749999982</v>
      </c>
      <c r="J51" s="456">
        <f>DataSum!$Y$69-DataSum!Z69</f>
        <v>4.3968098958333339</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c r="B80" s="7"/>
      <c r="C80" s="422" t="s">
        <v>124</v>
      </c>
      <c r="D80" s="448" t="str">
        <f>Tasks!$E69</f>
        <v>yes</v>
      </c>
      <c r="E80" s="448" t="str">
        <f>Tasks!$E70</f>
        <v>yes</v>
      </c>
      <c r="F80" s="448" t="str">
        <f>Tasks!$E71</f>
        <v>yes</v>
      </c>
      <c r="G80" s="448" t="str">
        <f>Tasks!$E72</f>
        <v>Yes</v>
      </c>
      <c r="H80" s="448" t="str">
        <f>Tasks!$E73</f>
        <v>Yes</v>
      </c>
      <c r="I80" s="448" t="str">
        <f>Tasks!$E74</f>
        <v>Yes</v>
      </c>
      <c r="J80" s="448" t="str">
        <f>Tasks!$E75</f>
        <v>Yes</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c r="C131" s="96"/>
    </row>
    <row r="132" spans="3:40" s="6" customFormat="1">
      <c r="C132" s="96"/>
    </row>
    <row r="133" spans="3:40" s="6" customFormat="1">
      <c r="C133" s="96"/>
    </row>
    <row r="134" spans="3:40" s="6" customFormat="1">
      <c r="C134" s="96"/>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99"/>
    </row>
    <row r="154" spans="2:20" s="6" customFormat="1"/>
    <row r="155" spans="2:20" s="6" customFormat="1"/>
    <row r="156" spans="2:20" s="6" customFormat="1"/>
    <row r="157" spans="2:20" s="6" customFormat="1"/>
    <row r="158" spans="2:20" s="6" customFormat="1"/>
    <row r="159" spans="2:20" s="6" customFormat="1">
      <c r="B159" s="8"/>
      <c r="T159" s="95"/>
    </row>
    <row r="160" spans="2:20" s="6" customFormat="1"/>
    <row r="161" spans="10:69" s="6" customFormat="1">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c r="AW167" s="238"/>
      <c r="AX167" s="238"/>
      <c r="AY167" s="238"/>
      <c r="AZ167" s="238"/>
      <c r="BA167" s="238"/>
    </row>
    <row r="168" spans="10:69" s="6" customFormat="1"/>
    <row r="169" spans="10:69" s="6" customFormat="1">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99"/>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95"/>
    </row>
    <row r="202" spans="2:42" s="6" customFormat="1">
      <c r="AG202" s="94"/>
    </row>
    <row r="203" spans="2:42" s="6" customFormat="1">
      <c r="AG203" s="59"/>
      <c r="AH203" s="103"/>
      <c r="AI203" s="103"/>
      <c r="AK203" s="106"/>
      <c r="AL203" s="106"/>
      <c r="AM203" s="106"/>
    </row>
    <row r="204" spans="2:42" s="6" customFormat="1">
      <c r="R204" s="7"/>
      <c r="S204" s="205"/>
      <c r="T204" s="7"/>
      <c r="U204" s="107"/>
      <c r="V204" s="7"/>
      <c r="W204" s="94"/>
      <c r="X204" s="94"/>
      <c r="AG204" s="59"/>
      <c r="AH204" s="35"/>
      <c r="AI204" s="35"/>
      <c r="AK204" s="108"/>
      <c r="AL204" s="925"/>
      <c r="AM204" s="925"/>
      <c r="AP204" s="106"/>
    </row>
    <row r="205" spans="2:42" s="6" customFormat="1">
      <c r="R205" s="7"/>
      <c r="S205" s="7"/>
      <c r="T205" s="93"/>
      <c r="U205" s="107"/>
      <c r="V205" s="7"/>
      <c r="AG205" s="109"/>
      <c r="AH205" s="110"/>
      <c r="AI205" s="110"/>
      <c r="AK205" s="10"/>
      <c r="AL205" s="10"/>
      <c r="AP205" s="111"/>
    </row>
    <row r="206" spans="2:42" s="6" customFormat="1">
      <c r="R206" s="7"/>
      <c r="S206" s="7"/>
      <c r="T206" s="93"/>
      <c r="U206" s="107"/>
      <c r="V206" s="7"/>
      <c r="AG206" s="109"/>
      <c r="AH206" s="110"/>
      <c r="AI206" s="110"/>
      <c r="AK206" s="108"/>
      <c r="AL206" s="108"/>
      <c r="AM206" s="108"/>
      <c r="AP206" s="111"/>
    </row>
    <row r="207" spans="2:42" s="6" customFormat="1">
      <c r="R207" s="7"/>
      <c r="S207" s="7"/>
      <c r="T207" s="164"/>
      <c r="U207" s="48"/>
      <c r="V207" s="7"/>
      <c r="AG207" s="109"/>
      <c r="AH207" s="110"/>
      <c r="AI207" s="110"/>
      <c r="AK207" s="108"/>
      <c r="AL207" s="108"/>
      <c r="AM207" s="108"/>
      <c r="AP207" s="111"/>
    </row>
    <row r="208" spans="2:42" s="6" customFormat="1">
      <c r="AG208" s="109"/>
      <c r="AH208" s="110"/>
      <c r="AI208" s="110"/>
      <c r="AK208" s="108"/>
      <c r="AL208" s="108"/>
      <c r="AM208" s="108"/>
      <c r="AP208" s="111"/>
    </row>
    <row r="209" spans="12:42" s="6" customFormat="1">
      <c r="AG209" s="109"/>
      <c r="AH209" s="110"/>
      <c r="AI209" s="110"/>
      <c r="AK209" s="108"/>
      <c r="AL209" s="108"/>
      <c r="AM209" s="108"/>
      <c r="AP209" s="111"/>
    </row>
    <row r="210" spans="12:42" s="6" customFormat="1">
      <c r="AG210" s="109"/>
      <c r="AH210" s="110"/>
      <c r="AI210" s="110"/>
      <c r="AK210" s="108"/>
      <c r="AL210" s="108"/>
      <c r="AM210" s="108"/>
      <c r="AP210" s="111"/>
    </row>
    <row r="211" spans="12:42" s="6" customFormat="1">
      <c r="AG211" s="109"/>
      <c r="AH211" s="110"/>
      <c r="AI211" s="110"/>
    </row>
    <row r="212" spans="12:42" s="6" customFormat="1">
      <c r="AG212" s="109"/>
      <c r="AH212" s="110"/>
      <c r="AI212" s="110"/>
    </row>
    <row r="213" spans="12:42" s="6" customFormat="1">
      <c r="U213" s="48"/>
      <c r="AG213" s="109"/>
      <c r="AH213" s="110"/>
      <c r="AI213" s="110"/>
    </row>
    <row r="214" spans="12:42" s="6" customFormat="1">
      <c r="AG214" s="109"/>
      <c r="AH214" s="110"/>
      <c r="AI214" s="110"/>
    </row>
    <row r="215" spans="12:42" s="6" customFormat="1">
      <c r="AG215" s="109"/>
      <c r="AH215" s="110"/>
      <c r="AI215" s="110"/>
    </row>
    <row r="216" spans="12:42" s="6" customFormat="1">
      <c r="AG216" s="109"/>
      <c r="AH216" s="110"/>
      <c r="AI216" s="110"/>
    </row>
    <row r="217" spans="12:42" s="6" customFormat="1">
      <c r="AG217" s="109"/>
      <c r="AH217" s="110"/>
      <c r="AI217" s="110"/>
    </row>
    <row r="218" spans="12:42" s="6" customFormat="1">
      <c r="AG218" s="109"/>
      <c r="AH218" s="110"/>
      <c r="AI218" s="110"/>
    </row>
    <row r="219" spans="12:42" s="6" customFormat="1">
      <c r="L219" s="11"/>
      <c r="AG219" s="109"/>
      <c r="AH219" s="110"/>
      <c r="AI219" s="110"/>
    </row>
    <row r="220" spans="12:42" s="6" customFormat="1">
      <c r="AG220" s="109"/>
      <c r="AH220" s="110"/>
      <c r="AI220" s="110"/>
    </row>
    <row r="221" spans="12:42" s="6" customFormat="1">
      <c r="AG221" s="109"/>
      <c r="AH221" s="110"/>
      <c r="AI221" s="110"/>
    </row>
    <row r="222" spans="12:42" s="6" customFormat="1">
      <c r="AG222" s="109"/>
      <c r="AH222" s="110"/>
      <c r="AI222" s="110"/>
    </row>
    <row r="223" spans="12:42" s="6" customFormat="1">
      <c r="AG223" s="109"/>
      <c r="AH223" s="110"/>
      <c r="AI223" s="110"/>
    </row>
    <row r="224" spans="12:42" s="6" customFormat="1">
      <c r="AG224" s="109"/>
      <c r="AH224" s="110"/>
      <c r="AI224" s="110"/>
    </row>
    <row r="225" spans="1:35" s="7" customFormat="1">
      <c r="T225" s="6"/>
      <c r="U225" s="6"/>
      <c r="V225" s="6"/>
      <c r="W225" s="6"/>
      <c r="X225" s="6"/>
      <c r="Y225" s="6"/>
      <c r="Z225" s="6"/>
      <c r="AA225" s="6"/>
      <c r="AB225" s="6"/>
      <c r="AC225" s="6"/>
      <c r="AD225" s="6"/>
      <c r="AE225" s="6"/>
      <c r="AF225" s="6"/>
      <c r="AG225" s="59"/>
      <c r="AH225" s="35"/>
      <c r="AI225" s="35"/>
    </row>
    <row r="226" spans="1:35" s="7" customFormat="1">
      <c r="T226" s="6"/>
      <c r="U226" s="6"/>
      <c r="V226" s="6"/>
      <c r="W226" s="6"/>
      <c r="X226" s="6"/>
      <c r="Y226" s="6"/>
      <c r="Z226" s="6"/>
      <c r="AA226" s="6"/>
      <c r="AB226" s="6"/>
      <c r="AC226" s="6"/>
      <c r="AD226" s="6"/>
      <c r="AE226" s="6"/>
      <c r="AF226" s="6"/>
      <c r="AG226" s="59"/>
      <c r="AH226" s="35"/>
      <c r="AI226" s="35"/>
    </row>
    <row r="227" spans="1:35" s="6" customFormat="1">
      <c r="T227" s="94"/>
      <c r="U227" s="112"/>
      <c r="V227" s="98"/>
      <c r="W227" s="94"/>
      <c r="X227" s="94"/>
      <c r="Y227" s="94"/>
      <c r="Z227" s="94"/>
      <c r="AA227" s="94"/>
      <c r="AB227" s="94"/>
      <c r="AC227" s="94"/>
      <c r="AD227" s="94"/>
      <c r="AE227" s="94"/>
      <c r="AF227" s="94"/>
      <c r="AG227" s="94"/>
    </row>
    <row r="228" spans="1:35" s="6" customFormat="1">
      <c r="T228" s="112"/>
      <c r="U228" s="94"/>
      <c r="V228" s="94"/>
      <c r="W228" s="94"/>
      <c r="X228" s="94"/>
      <c r="Y228" s="94"/>
      <c r="Z228" s="94"/>
      <c r="AA228" s="94"/>
      <c r="AB228" s="94"/>
      <c r="AC228" s="94"/>
      <c r="AD228" s="94"/>
      <c r="AE228" s="94"/>
      <c r="AF228" s="94"/>
      <c r="AG228" s="94"/>
    </row>
    <row r="229" spans="1:35" s="6" customFormat="1">
      <c r="AC229" s="94"/>
      <c r="AD229" s="94"/>
      <c r="AE229" s="94"/>
      <c r="AF229" s="94"/>
      <c r="AG229" s="94"/>
    </row>
    <row r="230" spans="1:35" s="6" customFormat="1">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25">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c r="E248" s="117"/>
      <c r="F248" s="117"/>
      <c r="G248" s="117"/>
      <c r="T248" s="7"/>
      <c r="U248" s="115"/>
      <c r="V248" s="116"/>
      <c r="W248" s="7"/>
    </row>
    <row r="249" spans="1:33" s="6" customFormat="1" ht="12.75" customHeight="1">
      <c r="E249" s="117"/>
      <c r="F249" s="117"/>
      <c r="G249" s="117"/>
    </row>
    <row r="250" spans="1:33" s="6" customFormat="1" ht="12.75" customHeight="1"/>
    <row r="251" spans="1:33" s="6" customFormat="1" ht="12.75" customHeight="1"/>
    <row r="252" spans="1:33" s="6" customFormat="1" ht="12.75" customHeight="1"/>
    <row r="253" spans="1:33" s="6" customFormat="1" ht="12.75" customHeight="1"/>
    <row r="254" spans="1:33" s="6" customFormat="1" ht="12.75" customHeight="1"/>
    <row r="255" spans="1:33" s="6" customFormat="1" ht="12.75" customHeight="1"/>
    <row r="256" spans="1:33" s="6" customFormat="1" ht="12.75" customHeight="1"/>
    <row r="257" s="6" customFormat="1" ht="12.75" customHeight="1"/>
    <row r="258" s="6" customFormat="1" ht="12.75" customHeight="1"/>
    <row r="259" s="6" customFormat="1" ht="12.75" customHeight="1"/>
    <row r="260" s="6" customFormat="1" ht="12.75" customHeight="1"/>
    <row r="261" s="6" customFormat="1" ht="12.75" customHeight="1"/>
    <row r="262" s="6" customFormat="1" ht="12.75" customHeight="1"/>
    <row r="263" s="6" customFormat="1" ht="12.75" customHeight="1"/>
    <row r="264" s="6" customFormat="1" ht="12.75" customHeight="1"/>
    <row r="265" s="6" customFormat="1" ht="12.75" customHeight="1"/>
    <row r="266" s="6" customFormat="1" ht="12.75" customHeight="1"/>
    <row r="267" s="6" customFormat="1" ht="12.75" customHeight="1"/>
    <row r="268" s="118" customFormat="1" ht="12.75" customHeight="1"/>
    <row r="269" s="118" customFormat="1" ht="12.75" customHeight="1"/>
    <row r="270" s="118" customFormat="1" ht="12.75" customHeight="1"/>
    <row r="271" s="118" customFormat="1" ht="12.75" customHeight="1"/>
    <row r="272" s="118" customFormat="1" ht="12.75" customHeight="1"/>
    <row r="273" s="118" customFormat="1" ht="12.75" customHeight="1"/>
    <row r="274" s="118" customFormat="1" ht="12.75" customHeight="1"/>
    <row r="275" s="118" customFormat="1" ht="12.75" customHeight="1"/>
    <row r="276" s="118" customFormat="1" ht="12.75" customHeight="1"/>
    <row r="277" s="118" customFormat="1" ht="12.75" customHeight="1"/>
    <row r="278" s="118" customFormat="1" ht="12.75" customHeight="1"/>
    <row r="279" s="118" customFormat="1" ht="12.75" customHeight="1"/>
    <row r="280" s="118" customFormat="1" ht="12.75" customHeight="1"/>
    <row r="281" s="118" customFormat="1" ht="12.75" customHeight="1"/>
    <row r="282" s="118" customFormat="1" ht="12.75" customHeight="1"/>
    <row r="283" s="118" customFormat="1" ht="12.75" customHeight="1"/>
    <row r="284" s="118" customFormat="1" ht="12.75" customHeight="1"/>
    <row r="285" s="118" customFormat="1" ht="12.75" customHeight="1"/>
    <row r="286" s="118" customFormat="1" ht="12.75" customHeight="1"/>
    <row r="287" s="118" customFormat="1" ht="12.75" customHeight="1"/>
    <row r="288" s="118" customFormat="1" ht="12.75" customHeight="1"/>
    <row r="289" s="118" customFormat="1" ht="12.75" customHeight="1"/>
    <row r="290" s="118" customFormat="1" ht="12.75" customHeight="1"/>
    <row r="291" s="118" customFormat="1" ht="12.75" customHeight="1"/>
    <row r="292" s="118" customFormat="1" ht="12.75" customHeight="1"/>
    <row r="293" s="118" customFormat="1" ht="12.75" customHeight="1"/>
    <row r="294" s="118" customFormat="1" ht="12.75" customHeight="1"/>
    <row r="295" s="118" customFormat="1" ht="12.75" customHeight="1"/>
    <row r="296" s="118" customFormat="1" ht="12.75" customHeight="1"/>
    <row r="297" s="118" customFormat="1" ht="12.75" customHeight="1"/>
    <row r="298" s="118" customFormat="1" ht="12.75" customHeight="1"/>
    <row r="299" s="118" customFormat="1" ht="12.75" customHeight="1"/>
    <row r="300" s="118" customFormat="1" ht="12.75" customHeight="1"/>
    <row r="301" s="118" customFormat="1" ht="12.75" customHeight="1"/>
    <row r="302" s="118" customFormat="1" ht="12.75" customHeight="1"/>
    <row r="303" s="118" customFormat="1" ht="12.75" customHeight="1"/>
    <row r="304" s="118" customFormat="1" ht="12.75" customHeight="1"/>
    <row r="305" s="118" customFormat="1" ht="12.75" customHeight="1"/>
    <row r="306" s="118" customFormat="1" ht="12.75" customHeight="1"/>
    <row r="307" s="118" customFormat="1" ht="12.75" customHeight="1"/>
    <row r="308" s="118" customFormat="1" ht="12.75" customHeight="1"/>
    <row r="309" s="118" customFormat="1" ht="12.75" customHeight="1"/>
    <row r="310" s="118" customFormat="1" ht="12.75" customHeight="1"/>
    <row r="311" s="118" customFormat="1" ht="12.75" customHeight="1"/>
    <row r="312" s="118" customFormat="1" ht="12.75" customHeight="1"/>
    <row r="313" s="118" customFormat="1" ht="12.75" customHeight="1"/>
    <row r="314" s="118" customFormat="1" ht="12.75" customHeight="1"/>
    <row r="315" s="118" customFormat="1" ht="12.75" customHeight="1"/>
    <row r="316" s="118" customFormat="1" ht="12.75" customHeight="1"/>
    <row r="317" s="118" customFormat="1" ht="12.75" customHeight="1"/>
    <row r="318" s="118" customFormat="1" ht="12.75" customHeight="1"/>
    <row r="319" s="118" customFormat="1" ht="12.75" customHeight="1"/>
    <row r="320" s="118" customFormat="1" ht="12.75" customHeight="1"/>
    <row r="321" s="118" customFormat="1" ht="12.75" customHeight="1"/>
    <row r="322" s="118" customFormat="1" ht="12.75" customHeight="1"/>
    <row r="323" s="118" customFormat="1" ht="12.75" customHeight="1"/>
    <row r="324" s="118" customFormat="1" ht="12.75" customHeight="1"/>
    <row r="325" s="118" customFormat="1" ht="12.75" customHeight="1"/>
    <row r="326" s="118" customFormat="1" ht="12.75" customHeight="1"/>
    <row r="327" s="118" customFormat="1" ht="12.75" customHeight="1"/>
    <row r="328" s="118" customFormat="1" ht="12.75" customHeight="1"/>
    <row r="329" s="118" customFormat="1" ht="12.75" customHeight="1"/>
    <row r="330" s="118" customFormat="1" ht="12.75" customHeight="1"/>
    <row r="331" s="118" customFormat="1" ht="12.75" customHeight="1"/>
    <row r="332" s="118" customFormat="1" ht="12.75" customHeight="1"/>
    <row r="333" s="118" customFormat="1" ht="12.75" customHeight="1"/>
    <row r="334" s="118" customFormat="1" ht="12.75" customHeight="1"/>
    <row r="335" s="118" customFormat="1" ht="12.75" customHeight="1"/>
    <row r="336" s="118" customFormat="1" ht="12.75" customHeight="1"/>
    <row r="337" s="118" customFormat="1" ht="12.75" customHeight="1"/>
    <row r="338" s="118" customFormat="1" ht="12.75" customHeight="1"/>
    <row r="339" s="118" customFormat="1" ht="12.75" customHeight="1"/>
    <row r="340" s="118" customFormat="1" ht="12.75" customHeight="1"/>
    <row r="341" s="118" customFormat="1" ht="12.75" customHeight="1"/>
    <row r="342" s="118" customFormat="1" ht="12.75" customHeight="1"/>
    <row r="343" s="118" customFormat="1" ht="12.75" customHeight="1"/>
    <row r="344" s="118" customFormat="1" ht="12.75" customHeight="1"/>
    <row r="345" s="118" customFormat="1" ht="12.75" customHeight="1"/>
    <row r="346" s="118" customFormat="1" ht="12.75" customHeight="1"/>
    <row r="347" s="118" customFormat="1" ht="12.75" customHeight="1"/>
    <row r="348" s="118" customFormat="1" ht="12.75" customHeight="1"/>
    <row r="349" s="118" customFormat="1" ht="12.75" customHeight="1"/>
    <row r="350" s="118" customFormat="1" ht="12.75" customHeight="1"/>
    <row r="351" s="118" customFormat="1" ht="12.75" customHeight="1"/>
    <row r="352" s="118" customFormat="1" ht="12.75" customHeight="1"/>
    <row r="353" s="118" customFormat="1" ht="12.75" customHeight="1"/>
    <row r="354" s="118" customFormat="1" ht="12.75" customHeight="1"/>
    <row r="355" s="118" customFormat="1" ht="12.75" customHeight="1"/>
    <row r="356" s="118" customFormat="1" ht="12.75" customHeight="1"/>
    <row r="357" s="118" customFormat="1" ht="12.75" customHeight="1"/>
    <row r="358" s="118" customFormat="1" ht="12.75" customHeight="1"/>
    <row r="359" s="118" customFormat="1" ht="12.75" customHeight="1"/>
    <row r="360" s="118" customFormat="1" ht="12.75" customHeight="1"/>
    <row r="361" s="118" customFormat="1" ht="12.75" customHeight="1"/>
    <row r="362" s="118" customFormat="1" ht="12.75" customHeight="1"/>
    <row r="363" s="118" customFormat="1" ht="12.75" customHeight="1"/>
    <row r="364" s="118" customFormat="1" ht="12.75" customHeight="1"/>
    <row r="365" s="118" customFormat="1" ht="12.75" customHeight="1"/>
    <row r="366" s="118" customFormat="1" ht="12.75" customHeight="1"/>
    <row r="367" s="118" customFormat="1" ht="12.75" customHeight="1"/>
    <row r="368" s="118" customFormat="1" ht="12.75" customHeight="1"/>
    <row r="369" s="118" customFormat="1" ht="12.75" customHeight="1"/>
    <row r="370" s="118" customFormat="1" ht="12.75" customHeight="1"/>
    <row r="371" s="118" customFormat="1" ht="12.75" customHeight="1"/>
    <row r="372" s="118" customFormat="1" ht="12.75" customHeight="1"/>
    <row r="373" s="118" customFormat="1" ht="12.75" customHeight="1"/>
    <row r="374" s="118" customFormat="1" ht="12.75" customHeight="1"/>
    <row r="375" s="118" customFormat="1" ht="12.75" customHeight="1"/>
    <row r="376" s="118" customFormat="1" ht="12.75" customHeight="1"/>
    <row r="377" s="118" customFormat="1" ht="12.75" customHeight="1"/>
    <row r="378" s="118" customFormat="1" ht="12.75" customHeight="1"/>
    <row r="379" s="118" customFormat="1" ht="12.75" customHeight="1"/>
    <row r="380" s="118" customFormat="1" ht="12.75" customHeight="1"/>
    <row r="381" s="118" customFormat="1" ht="12.75" customHeight="1"/>
    <row r="382" s="118" customFormat="1" ht="12.75" customHeight="1"/>
    <row r="383" s="118" customFormat="1" ht="12.75" customHeight="1"/>
    <row r="384" s="118" customFormat="1" ht="12.75" customHeight="1"/>
    <row r="385" s="118" customFormat="1" ht="12.75" customHeight="1"/>
    <row r="386" s="118" customFormat="1" ht="12.75" customHeight="1"/>
    <row r="387" s="118" customFormat="1" ht="12.75" customHeight="1"/>
    <row r="388" s="118" customFormat="1" ht="12.75" customHeight="1"/>
    <row r="389" s="118" customFormat="1" ht="12.75" customHeight="1"/>
    <row r="390" s="118" customFormat="1" ht="12.75" customHeight="1"/>
    <row r="391" s="118" customFormat="1" ht="12.75" customHeight="1"/>
    <row r="392" s="118" customFormat="1" ht="12.75" customHeight="1"/>
    <row r="393" s="118" customFormat="1" ht="12.75" customHeight="1"/>
    <row r="394" s="118" customFormat="1" ht="12.75" customHeight="1"/>
    <row r="395" s="118" customFormat="1" ht="12.75" customHeight="1"/>
    <row r="396" s="118" customFormat="1" ht="12.75" customHeight="1"/>
    <row r="397" s="118" customFormat="1" ht="12.75" customHeight="1"/>
    <row r="398" s="118" customFormat="1" ht="12.75" customHeight="1"/>
    <row r="399" s="118" customFormat="1" ht="12.75" customHeight="1"/>
    <row r="400" s="118" customFormat="1" ht="12.75" customHeight="1"/>
    <row r="401" s="118" customFormat="1" ht="12.75" customHeight="1"/>
    <row r="402" s="118" customFormat="1" ht="12.75" customHeight="1"/>
    <row r="403" s="118" customFormat="1" ht="12.75" customHeight="1"/>
    <row r="404" s="118" customFormat="1" ht="12.75" customHeight="1"/>
    <row r="405" s="118" customFormat="1" ht="12.75" customHeight="1"/>
    <row r="406" s="118" customFormat="1" ht="12.75" customHeight="1"/>
    <row r="407" s="118" customFormat="1" ht="12.75" customHeight="1"/>
    <row r="408" s="118" customFormat="1" ht="12.75" customHeight="1"/>
    <row r="409" s="118" customFormat="1" ht="12.75" customHeight="1"/>
    <row r="410" s="118" customFormat="1" ht="12.75" customHeight="1"/>
    <row r="411" s="118" customFormat="1" ht="12.75" customHeight="1"/>
    <row r="412" s="118" customFormat="1" ht="12.75" customHeight="1"/>
    <row r="413" s="118" customFormat="1" ht="12.75" customHeight="1"/>
    <row r="414" s="118" customFormat="1" ht="12.75" customHeight="1"/>
    <row r="415" s="118" customFormat="1" ht="12.75" customHeight="1"/>
    <row r="416" s="118" customFormat="1" ht="12.75" customHeight="1"/>
    <row r="417" s="118" customFormat="1" ht="12.75" customHeight="1"/>
    <row r="418" s="118" customFormat="1" ht="12.75" customHeight="1"/>
    <row r="419" s="118" customFormat="1" ht="12.75" customHeight="1"/>
    <row r="420" s="118" customFormat="1" ht="12.75" customHeight="1"/>
    <row r="421" s="118" customFormat="1" ht="12.75" customHeight="1"/>
    <row r="422" s="118" customFormat="1" ht="12.75" customHeight="1"/>
    <row r="423" s="118" customFormat="1" ht="12.75" customHeight="1"/>
    <row r="424" s="118" customFormat="1" ht="12.75" customHeight="1"/>
    <row r="425" s="118" customFormat="1" ht="12.75" customHeight="1"/>
    <row r="426" s="118" customFormat="1" ht="12.75" customHeight="1"/>
    <row r="427" s="118" customFormat="1" ht="12.75" customHeight="1"/>
    <row r="428" s="118" customFormat="1"/>
    <row r="429" s="118" customFormat="1"/>
    <row r="430" s="118" customFormat="1"/>
    <row r="431" s="118" customFormat="1"/>
    <row r="432" s="118" customFormat="1"/>
    <row r="433" s="118" customFormat="1"/>
    <row r="434" s="118" customFormat="1"/>
    <row r="435" s="118" customFormat="1"/>
    <row r="436" s="118" customFormat="1"/>
    <row r="437" s="118" customFormat="1"/>
    <row r="438" s="118" customFormat="1"/>
    <row r="439" s="118" customFormat="1"/>
    <row r="440" s="118" customFormat="1"/>
    <row r="441" s="118" customFormat="1"/>
    <row r="442" s="118" customFormat="1"/>
    <row r="443" s="118" customFormat="1"/>
    <row r="444" s="118" customFormat="1"/>
    <row r="445" s="118" customFormat="1"/>
    <row r="446" s="118" customFormat="1"/>
    <row r="447" s="118" customFormat="1"/>
    <row r="448" s="118" customFormat="1"/>
    <row r="449" s="118" customFormat="1"/>
    <row r="450" s="118" customFormat="1"/>
    <row r="451" s="118" customFormat="1"/>
    <row r="452" s="118" customFormat="1"/>
    <row r="453" s="118" customFormat="1"/>
    <row r="454" s="118" customFormat="1"/>
    <row r="455" s="118" customFormat="1"/>
    <row r="456" s="118" customFormat="1"/>
    <row r="457" s="118" customFormat="1"/>
    <row r="458" s="118" customFormat="1"/>
    <row r="459" s="118" customFormat="1"/>
    <row r="460" s="118" customFormat="1"/>
    <row r="461" s="118" customFormat="1"/>
    <row r="462" s="118" customFormat="1"/>
    <row r="463" s="118" customFormat="1"/>
    <row r="464" s="118" customFormat="1"/>
    <row r="465" s="118" customFormat="1"/>
    <row r="466" s="118" customFormat="1"/>
    <row r="467" s="118" customFormat="1"/>
    <row r="468" s="118" customFormat="1"/>
    <row r="469" s="118" customFormat="1"/>
    <row r="470" s="118" customFormat="1"/>
    <row r="471" s="118" customFormat="1"/>
    <row r="472" s="118" customFormat="1"/>
    <row r="473" s="118" customFormat="1"/>
    <row r="474" s="118" customFormat="1"/>
    <row r="475" s="118" customFormat="1"/>
    <row r="476" s="118" customFormat="1"/>
    <row r="477" s="118" customFormat="1"/>
    <row r="478" s="118" customFormat="1"/>
    <row r="479" s="118" customFormat="1"/>
    <row r="480" s="118" customFormat="1"/>
    <row r="481" s="118" customFormat="1"/>
    <row r="482" s="118" customFormat="1"/>
    <row r="483" s="118" customFormat="1"/>
    <row r="484" s="118" customFormat="1"/>
    <row r="485" s="118" customFormat="1"/>
    <row r="486" s="118" customFormat="1"/>
    <row r="487" s="118" customFormat="1"/>
    <row r="488" s="118" customFormat="1"/>
    <row r="489" s="118" customFormat="1"/>
    <row r="490" s="118" customFormat="1"/>
    <row r="491" s="118" customFormat="1"/>
    <row r="492" s="118" customFormat="1"/>
    <row r="493" s="118" customFormat="1"/>
    <row r="494" s="118" customFormat="1"/>
    <row r="495" s="118" customFormat="1"/>
    <row r="496" s="118" customFormat="1"/>
    <row r="497" s="118" customFormat="1"/>
    <row r="498" s="118" customFormat="1"/>
    <row r="499" s="118" customFormat="1"/>
    <row r="500" s="118" customFormat="1"/>
    <row r="501" s="118" customFormat="1"/>
    <row r="502" s="118" customFormat="1"/>
    <row r="503" s="118" customFormat="1"/>
    <row r="504" s="118" customFormat="1"/>
    <row r="505" s="118" customFormat="1"/>
    <row r="506" s="118" customFormat="1"/>
    <row r="507" s="118" customFormat="1"/>
    <row r="508" s="118" customFormat="1"/>
    <row r="509" s="118" customFormat="1"/>
    <row r="510" s="118" customFormat="1"/>
    <row r="511" s="118" customFormat="1"/>
    <row r="512" s="118" customFormat="1"/>
    <row r="513" s="118" customFormat="1"/>
    <row r="514" s="118" customFormat="1"/>
    <row r="515" s="118" customFormat="1"/>
    <row r="516" s="118" customFormat="1"/>
    <row r="517" s="118" customFormat="1"/>
    <row r="518" s="118" customFormat="1"/>
    <row r="519" s="118" customFormat="1"/>
    <row r="520" s="118" customFormat="1"/>
    <row r="521" s="118" customFormat="1"/>
    <row r="522" s="118" customFormat="1"/>
    <row r="523" s="118" customFormat="1"/>
    <row r="524" s="118" customFormat="1"/>
    <row r="525" s="118" customFormat="1"/>
    <row r="526" s="118" customFormat="1"/>
    <row r="527" s="118" customFormat="1"/>
    <row r="528" s="118" customFormat="1"/>
    <row r="529" s="118" customFormat="1"/>
    <row r="530" s="118" customFormat="1"/>
    <row r="531" s="118" customFormat="1"/>
    <row r="532" s="118" customFormat="1"/>
    <row r="533" s="118" customFormat="1"/>
    <row r="534" s="118" customFormat="1"/>
    <row r="535" s="118" customFormat="1"/>
    <row r="536" s="118" customFormat="1"/>
    <row r="537" s="118" customFormat="1"/>
    <row r="538" s="118" customFormat="1"/>
    <row r="539" s="118" customFormat="1"/>
    <row r="540" s="118" customFormat="1"/>
    <row r="541" s="118" customFormat="1"/>
    <row r="542" s="118" customFormat="1"/>
    <row r="543" s="118" customFormat="1"/>
    <row r="544" s="118" customFormat="1"/>
    <row r="545" s="118" customFormat="1"/>
    <row r="546" s="118" customFormat="1"/>
    <row r="547" s="118" customFormat="1"/>
    <row r="548" s="118" customFormat="1"/>
    <row r="549" s="118" customFormat="1"/>
    <row r="550" s="118" customFormat="1"/>
    <row r="551" s="118" customFormat="1"/>
    <row r="552" s="118" customFormat="1"/>
    <row r="553" s="118" customFormat="1"/>
    <row r="554" s="118" customFormat="1"/>
    <row r="555" s="118" customFormat="1"/>
    <row r="556" s="118" customFormat="1"/>
    <row r="557" s="118" customFormat="1"/>
    <row r="558" s="118" customFormat="1"/>
    <row r="559" s="118" customFormat="1"/>
    <row r="560" s="118" customFormat="1"/>
    <row r="561" s="118" customFormat="1"/>
    <row r="562" s="118" customFormat="1"/>
    <row r="563" s="118" customFormat="1"/>
    <row r="564" s="118" customFormat="1"/>
    <row r="565" s="118" customFormat="1"/>
    <row r="566" s="118" customFormat="1"/>
    <row r="567" s="118" customFormat="1"/>
    <row r="568" s="118" customFormat="1"/>
    <row r="569" s="118" customFormat="1"/>
    <row r="570" s="118" customFormat="1"/>
    <row r="571" s="118" customFormat="1"/>
    <row r="572" s="118" customFormat="1"/>
    <row r="573" s="118" customFormat="1"/>
    <row r="574" s="118" customFormat="1"/>
    <row r="575" s="118" customFormat="1"/>
    <row r="576" s="118" customFormat="1"/>
    <row r="577" s="118" customFormat="1"/>
    <row r="578" s="118" customFormat="1"/>
    <row r="579" s="118" customFormat="1"/>
    <row r="580" s="118" customFormat="1"/>
    <row r="581" s="118" customFormat="1"/>
    <row r="582" s="118" customFormat="1"/>
    <row r="583" s="118" customFormat="1"/>
    <row r="584" s="118" customFormat="1"/>
    <row r="585" s="118" customFormat="1"/>
    <row r="586" s="118" customFormat="1"/>
    <row r="587" s="118" customFormat="1"/>
    <row r="588" s="118" customFormat="1"/>
    <row r="589" s="118" customFormat="1"/>
    <row r="590" s="118" customFormat="1"/>
    <row r="591" s="118" customFormat="1"/>
    <row r="592" s="118" customFormat="1"/>
    <row r="593" s="118" customFormat="1"/>
    <row r="594" s="118" customFormat="1"/>
    <row r="595" s="118" customFormat="1"/>
    <row r="596" s="118" customFormat="1"/>
    <row r="597" s="118" customFormat="1"/>
    <row r="598" s="118" customFormat="1"/>
    <row r="599" s="118" customFormat="1"/>
    <row r="600" s="118" customFormat="1"/>
    <row r="601" s="118" customFormat="1"/>
    <row r="602" s="118" customFormat="1"/>
    <row r="603" s="118" customFormat="1"/>
    <row r="604" s="118" customFormat="1"/>
    <row r="605" s="118" customFormat="1"/>
    <row r="606" s="118" customFormat="1"/>
    <row r="607" s="118" customFormat="1"/>
    <row r="608" s="118" customFormat="1"/>
    <row r="609" s="118" customFormat="1"/>
    <row r="610" s="118" customFormat="1"/>
    <row r="611" s="118" customFormat="1"/>
    <row r="612" s="118" customFormat="1"/>
    <row r="613" s="118" customFormat="1"/>
    <row r="614" s="118" customFormat="1"/>
    <row r="615" s="118" customFormat="1"/>
    <row r="616" s="118" customFormat="1"/>
    <row r="617" s="118" customFormat="1"/>
    <row r="618" s="118" customFormat="1"/>
    <row r="619" s="118" customFormat="1"/>
    <row r="620" s="118" customFormat="1"/>
    <row r="621" s="118" customFormat="1"/>
    <row r="622" s="118" customFormat="1"/>
    <row r="623" s="118" customFormat="1"/>
    <row r="624" s="118" customFormat="1"/>
    <row r="625" s="118" customFormat="1"/>
    <row r="626" s="118" customFormat="1"/>
    <row r="627" s="118" customFormat="1"/>
    <row r="628" s="118" customFormat="1"/>
    <row r="629" s="118" customFormat="1"/>
    <row r="630" s="118" customFormat="1"/>
    <row r="631" s="118" customFormat="1"/>
    <row r="632" s="118" customFormat="1"/>
    <row r="633" s="118" customFormat="1"/>
    <row r="634" s="118" customFormat="1"/>
    <row r="635" s="118" customFormat="1"/>
    <row r="636" s="118" customFormat="1"/>
    <row r="637" s="118" customFormat="1"/>
    <row r="638" s="118" customFormat="1"/>
    <row r="639" s="118" customFormat="1"/>
    <row r="640" s="118" customFormat="1"/>
    <row r="641" s="118" customFormat="1"/>
    <row r="642" s="118" customFormat="1"/>
    <row r="643" s="118" customFormat="1"/>
    <row r="644" s="118" customFormat="1"/>
    <row r="645" s="118" customFormat="1"/>
    <row r="646" s="118" customFormat="1"/>
    <row r="647" s="118" customFormat="1"/>
    <row r="648" s="118" customFormat="1"/>
    <row r="649" s="118" customFormat="1"/>
    <row r="650" s="118" customFormat="1"/>
    <row r="651" s="118" customFormat="1"/>
    <row r="652" s="118" customFormat="1"/>
    <row r="653" s="118" customFormat="1"/>
    <row r="654" s="118" customFormat="1"/>
    <row r="655" s="118" customFormat="1"/>
    <row r="656" s="118" customFormat="1"/>
    <row r="657" s="118" customFormat="1"/>
    <row r="658" s="118" customFormat="1"/>
    <row r="659" s="118" customFormat="1"/>
    <row r="660" s="118" customFormat="1"/>
    <row r="661" s="118" customFormat="1"/>
    <row r="662" s="118" customFormat="1"/>
    <row r="663" s="118" customFormat="1"/>
    <row r="664" s="118" customFormat="1"/>
    <row r="665" s="118" customFormat="1"/>
    <row r="666" s="118" customFormat="1"/>
    <row r="667" s="118" customFormat="1"/>
    <row r="668" s="118" customFormat="1"/>
    <row r="669" s="118" customFormat="1"/>
    <row r="670" s="118" customFormat="1"/>
    <row r="671" s="118" customFormat="1"/>
    <row r="672" s="118" customFormat="1"/>
    <row r="673" s="118" customFormat="1"/>
    <row r="674" s="118" customFormat="1"/>
    <row r="675" s="118" customFormat="1"/>
    <row r="676" s="118" customFormat="1"/>
    <row r="677" s="118" customFormat="1"/>
    <row r="678" s="118" customFormat="1"/>
    <row r="679" s="118" customFormat="1"/>
    <row r="680" s="118" customFormat="1"/>
    <row r="681" s="118" customFormat="1"/>
    <row r="682" s="118" customFormat="1"/>
    <row r="683" s="118" customFormat="1"/>
    <row r="684" s="118" customFormat="1"/>
    <row r="685" s="118" customFormat="1"/>
    <row r="686" s="118" customFormat="1"/>
    <row r="687" s="118" customFormat="1"/>
    <row r="688" s="118" customFormat="1"/>
    <row r="689" s="118" customFormat="1"/>
    <row r="690" s="118" customFormat="1"/>
    <row r="691" s="118" customFormat="1"/>
    <row r="692" s="118" customFormat="1"/>
    <row r="693" s="118" customFormat="1"/>
    <row r="694" s="118" customFormat="1"/>
    <row r="695" s="118" customFormat="1"/>
    <row r="696" s="118" customFormat="1"/>
    <row r="697" s="118" customFormat="1"/>
    <row r="698" s="118" customFormat="1"/>
    <row r="699" s="118" customFormat="1"/>
    <row r="700" s="118" customFormat="1"/>
    <row r="701" s="118" customFormat="1"/>
    <row r="702" s="118" customFormat="1"/>
    <row r="703" s="118" customFormat="1"/>
    <row r="704" s="118" customFormat="1"/>
    <row r="705" s="118" customFormat="1"/>
    <row r="706" s="118" customFormat="1"/>
    <row r="707" s="118" customFormat="1"/>
    <row r="708" s="118" customFormat="1"/>
    <row r="709" s="118" customFormat="1"/>
    <row r="710" s="118" customFormat="1"/>
    <row r="711" s="118" customFormat="1"/>
    <row r="712" s="118" customFormat="1"/>
    <row r="713" s="118" customFormat="1"/>
    <row r="714" s="118" customFormat="1"/>
    <row r="715" s="118" customFormat="1"/>
    <row r="716" s="118" customFormat="1"/>
    <row r="717" s="118" customFormat="1"/>
    <row r="718" s="118" customFormat="1"/>
    <row r="719" s="118" customFormat="1"/>
    <row r="720" s="118" customFormat="1"/>
    <row r="721" s="118" customFormat="1"/>
    <row r="722" s="118" customFormat="1"/>
    <row r="723" s="118" customFormat="1"/>
    <row r="724" s="118" customFormat="1"/>
    <row r="725" s="118" customFormat="1"/>
    <row r="726" s="118" customFormat="1"/>
    <row r="727" s="118" customFormat="1"/>
    <row r="728" s="118" customFormat="1"/>
    <row r="729" s="118" customFormat="1"/>
    <row r="730" s="118" customFormat="1"/>
    <row r="731" s="118" customFormat="1"/>
    <row r="732" s="118" customFormat="1"/>
    <row r="733" s="118" customFormat="1"/>
    <row r="734" s="118" customFormat="1"/>
    <row r="735" s="118" customFormat="1"/>
    <row r="736" s="118" customFormat="1"/>
    <row r="737" s="118" customFormat="1"/>
    <row r="738" s="118" customFormat="1"/>
    <row r="739" s="118" customFormat="1"/>
    <row r="740" s="118" customFormat="1"/>
    <row r="741" s="118" customFormat="1"/>
    <row r="742" s="118" customFormat="1"/>
    <row r="743" s="118" customFormat="1"/>
    <row r="744" s="118" customFormat="1"/>
    <row r="745" s="118" customFormat="1"/>
    <row r="746" s="118" customFormat="1"/>
    <row r="747" s="118" customFormat="1"/>
    <row r="748" s="118" customFormat="1"/>
    <row r="749" s="118" customFormat="1"/>
    <row r="750" s="118" customFormat="1"/>
    <row r="751" s="118" customFormat="1"/>
    <row r="752" s="118" customFormat="1"/>
    <row r="753" s="118" customFormat="1"/>
    <row r="754" s="118" customFormat="1"/>
    <row r="755" s="118" customFormat="1"/>
    <row r="756" s="118" customFormat="1"/>
    <row r="757" s="118" customFormat="1"/>
    <row r="758" s="118" customFormat="1"/>
    <row r="759" s="118" customFormat="1"/>
    <row r="760" s="118" customFormat="1"/>
    <row r="761" s="118" customFormat="1"/>
    <row r="762" s="118" customFormat="1"/>
    <row r="763" s="118" customFormat="1"/>
    <row r="764" s="118" customFormat="1"/>
    <row r="765" s="118" customFormat="1"/>
    <row r="766" s="118" customFormat="1"/>
    <row r="767" s="118" customFormat="1"/>
    <row r="768" s="118" customFormat="1"/>
    <row r="769" s="118" customFormat="1"/>
    <row r="770" s="118" customFormat="1"/>
    <row r="771" s="118" customFormat="1"/>
    <row r="772" s="118" customFormat="1"/>
    <row r="773" s="118" customFormat="1"/>
    <row r="774" s="118" customFormat="1"/>
    <row r="775" s="118" customFormat="1"/>
    <row r="776" s="118" customFormat="1"/>
    <row r="777" s="118" customFormat="1"/>
    <row r="778" s="118" customFormat="1"/>
    <row r="779" s="118" customFormat="1"/>
    <row r="780" s="118" customFormat="1"/>
    <row r="781" s="118" customFormat="1"/>
    <row r="782" s="118" customFormat="1"/>
    <row r="783" s="118" customFormat="1"/>
    <row r="784" s="118" customFormat="1"/>
    <row r="785" s="118" customFormat="1"/>
    <row r="786" s="118" customFormat="1"/>
    <row r="787" s="118" customFormat="1"/>
    <row r="788" s="118" customFormat="1"/>
    <row r="789" s="118" customFormat="1"/>
    <row r="790" s="118" customFormat="1"/>
    <row r="791" s="118" customFormat="1"/>
    <row r="792" s="118" customFormat="1"/>
    <row r="793" s="118" customFormat="1"/>
    <row r="794" s="118" customFormat="1"/>
    <row r="795" s="118" customFormat="1"/>
    <row r="796" s="118" customFormat="1"/>
    <row r="797" s="118" customFormat="1"/>
    <row r="798" s="118" customFormat="1"/>
    <row r="799" s="118" customFormat="1"/>
    <row r="800" s="118" customFormat="1"/>
    <row r="801" spans="1:256" s="118" customFormat="1"/>
    <row r="802" spans="1:256" s="118" customFormat="1"/>
    <row r="803" spans="1:256" s="118" customFormat="1"/>
    <row r="804" spans="1:256" s="118" customFormat="1"/>
    <row r="805" spans="1:256" s="118" customFormat="1"/>
    <row r="806" spans="1:256" s="118" customFormat="1"/>
    <row r="807" spans="1:256" s="118" customFormat="1"/>
    <row r="808" spans="1:256" s="118" customFormat="1"/>
    <row r="809" spans="1:256" s="118" customFormat="1"/>
    <row r="810" spans="1:256" s="118" customFormat="1"/>
    <row r="811" spans="1:256" s="118" customFormat="1">
      <c r="A811" s="118" t="s">
        <v>125</v>
      </c>
      <c r="AY811" s="118" t="s">
        <v>125</v>
      </c>
      <c r="CW811" s="118" t="s">
        <v>125</v>
      </c>
      <c r="EU811" s="118" t="s">
        <v>125</v>
      </c>
      <c r="GS811" s="118" t="s">
        <v>125</v>
      </c>
      <c r="IQ811" s="118" t="s">
        <v>125</v>
      </c>
      <c r="IV811" s="118" t="s">
        <v>125</v>
      </c>
    </row>
    <row r="812" spans="1:256" s="118" customFormat="1"/>
    <row r="813" spans="1:256" s="118" customFormat="1"/>
    <row r="814" spans="1:256" s="118" customFormat="1"/>
    <row r="815" spans="1:256" s="118" customFormat="1"/>
    <row r="816" spans="1:256" s="118" customFormat="1"/>
    <row r="817" s="118" customFormat="1"/>
    <row r="818" s="118" customFormat="1"/>
    <row r="819" s="118" customFormat="1"/>
    <row r="820" s="118" customFormat="1"/>
    <row r="821" s="118" customFormat="1"/>
    <row r="822" s="118" customFormat="1"/>
    <row r="823" s="118" customFormat="1"/>
    <row r="824" s="118" customFormat="1"/>
    <row r="825" s="118" customFormat="1"/>
    <row r="826" s="118" customFormat="1"/>
    <row r="827" s="118" customFormat="1"/>
    <row r="828" s="118" customFormat="1"/>
    <row r="829" s="118" customFormat="1"/>
    <row r="830" s="118" customFormat="1"/>
    <row r="831" s="118" customFormat="1"/>
    <row r="832" s="118" customFormat="1"/>
    <row r="833" s="118" customFormat="1"/>
    <row r="834" s="118" customFormat="1"/>
    <row r="835" s="118" customFormat="1"/>
    <row r="836" s="118" customFormat="1"/>
    <row r="837" s="118" customFormat="1"/>
    <row r="838" s="118" customFormat="1"/>
    <row r="839" s="118" customFormat="1"/>
    <row r="840" s="118" customFormat="1"/>
    <row r="841" s="118" customFormat="1"/>
    <row r="842" s="118" customFormat="1"/>
    <row r="843" s="118" customFormat="1"/>
    <row r="844" s="118" customFormat="1"/>
    <row r="845" s="118" customFormat="1"/>
    <row r="846" s="118" customFormat="1"/>
    <row r="847" s="118" customFormat="1"/>
    <row r="848" s="118" customFormat="1"/>
    <row r="849" s="118" customFormat="1"/>
    <row r="850" s="118" customFormat="1"/>
    <row r="851" s="118" customFormat="1"/>
    <row r="852" s="118" customFormat="1"/>
    <row r="853" s="118" customFormat="1"/>
    <row r="854" s="118" customFormat="1"/>
    <row r="855" s="118" customFormat="1"/>
    <row r="856" s="118" customFormat="1"/>
    <row r="857" s="118" customFormat="1"/>
    <row r="858" s="118" customFormat="1"/>
    <row r="859" s="118" customFormat="1"/>
    <row r="860" s="118" customFormat="1"/>
    <row r="861" s="118" customFormat="1"/>
    <row r="862" s="118" customFormat="1"/>
    <row r="863" s="118" customFormat="1"/>
    <row r="864" s="118" customFormat="1"/>
    <row r="865" s="118" customFormat="1"/>
    <row r="866" s="118" customFormat="1"/>
    <row r="867" s="118" customFormat="1"/>
    <row r="868" s="118" customFormat="1"/>
    <row r="869" s="118" customFormat="1"/>
    <row r="870" s="118" customFormat="1"/>
    <row r="871" s="118" customFormat="1"/>
    <row r="872" s="118" customFormat="1"/>
    <row r="873" s="118" customFormat="1"/>
    <row r="874" s="118" customFormat="1"/>
    <row r="875" s="118" customFormat="1"/>
    <row r="876" s="118" customFormat="1"/>
    <row r="877" s="118" customFormat="1"/>
    <row r="878" s="118" customFormat="1"/>
    <row r="879" s="118" customFormat="1"/>
    <row r="880" s="118" customFormat="1"/>
    <row r="881" s="118" customFormat="1"/>
    <row r="882" s="118" customFormat="1"/>
    <row r="883" s="118" customFormat="1"/>
    <row r="884" s="118" customFormat="1"/>
    <row r="885" s="118" customFormat="1"/>
    <row r="886" s="118" customFormat="1"/>
    <row r="887" s="118" customFormat="1"/>
    <row r="888" s="118" customFormat="1"/>
    <row r="889" s="118" customFormat="1"/>
    <row r="890" s="118" customFormat="1"/>
    <row r="891" s="118" customFormat="1"/>
    <row r="892" s="118" customFormat="1"/>
    <row r="893" s="118" customFormat="1"/>
    <row r="894" s="118" customFormat="1"/>
    <row r="895" s="118" customFormat="1"/>
    <row r="896" s="118" customFormat="1"/>
    <row r="897" s="118" customFormat="1"/>
    <row r="898" s="118" customFormat="1"/>
    <row r="899" s="118" customFormat="1"/>
    <row r="900" s="118" customFormat="1"/>
    <row r="901" s="118" customFormat="1"/>
    <row r="902" s="118" customFormat="1"/>
    <row r="903" s="118" customFormat="1"/>
    <row r="904" s="118" customFormat="1"/>
    <row r="905" s="118" customFormat="1"/>
    <row r="906" s="118" customFormat="1"/>
    <row r="907" s="118" customFormat="1"/>
    <row r="908" s="118" customFormat="1"/>
    <row r="909" s="118" customFormat="1"/>
    <row r="910" s="118" customFormat="1"/>
    <row r="911" s="118" customFormat="1"/>
    <row r="912" s="118" customFormat="1"/>
    <row r="913" s="118" customFormat="1"/>
    <row r="914" s="118" customFormat="1"/>
    <row r="915" s="118" customFormat="1"/>
    <row r="916" s="118" customFormat="1"/>
    <row r="917" s="118" customFormat="1"/>
    <row r="918" s="118" customFormat="1"/>
    <row r="919" s="118" customFormat="1"/>
    <row r="920" s="118" customFormat="1"/>
    <row r="921" s="118" customFormat="1"/>
    <row r="922" s="118" customFormat="1"/>
    <row r="923" s="118" customFormat="1"/>
    <row r="924" s="118" customFormat="1"/>
    <row r="925" s="118" customFormat="1"/>
    <row r="926" s="118" customFormat="1"/>
    <row r="927" s="118" customFormat="1"/>
    <row r="928" s="118" customFormat="1"/>
    <row r="929" s="118" customFormat="1"/>
    <row r="930" s="118" customFormat="1"/>
    <row r="931" s="118" customFormat="1"/>
    <row r="932" s="118" customFormat="1"/>
    <row r="933" s="118" customFormat="1"/>
    <row r="934" s="118" customFormat="1"/>
    <row r="935" s="118" customFormat="1"/>
    <row r="936" s="118" customFormat="1"/>
    <row r="937" s="118" customFormat="1"/>
    <row r="938" s="118" customFormat="1"/>
    <row r="939" s="118" customFormat="1"/>
    <row r="940" s="118" customFormat="1"/>
    <row r="941" s="118" customFormat="1"/>
    <row r="942" s="118" customFormat="1"/>
    <row r="943" s="118" customFormat="1"/>
    <row r="944" s="118" customFormat="1"/>
    <row r="945" s="118" customFormat="1"/>
    <row r="946" s="118" customFormat="1"/>
    <row r="947" s="118" customFormat="1"/>
    <row r="948" s="118" customFormat="1"/>
    <row r="949" s="118" customFormat="1"/>
    <row r="950" s="118" customFormat="1"/>
    <row r="951" s="118" customFormat="1"/>
    <row r="952" s="118" customFormat="1"/>
    <row r="953" s="118" customFormat="1"/>
    <row r="954" s="118" customFormat="1"/>
    <row r="955" s="118" customFormat="1"/>
    <row r="956" s="118" customFormat="1"/>
    <row r="957" s="118" customFormat="1"/>
    <row r="958" s="118" customFormat="1"/>
    <row r="959" s="118" customFormat="1"/>
    <row r="960" s="118" customFormat="1"/>
    <row r="961" s="118" customFormat="1"/>
    <row r="962" s="118" customFormat="1"/>
    <row r="963" s="118" customFormat="1"/>
    <row r="964" s="118" customFormat="1"/>
    <row r="965" s="118" customFormat="1"/>
    <row r="966" s="118" customFormat="1"/>
    <row r="967" s="118" customFormat="1"/>
    <row r="968" s="118" customFormat="1"/>
    <row r="969" s="118" customFormat="1"/>
    <row r="970" s="118" customFormat="1"/>
    <row r="971" s="118" customFormat="1"/>
    <row r="972" s="118" customFormat="1"/>
    <row r="973" s="118" customFormat="1"/>
    <row r="974" s="118" customFormat="1"/>
    <row r="975" s="118" customFormat="1"/>
    <row r="976" s="118" customFormat="1"/>
    <row r="977" s="118" customFormat="1"/>
    <row r="978" s="118" customFormat="1"/>
    <row r="979" s="118" customFormat="1"/>
    <row r="980" s="118" customFormat="1"/>
    <row r="981" s="118" customFormat="1"/>
    <row r="982" s="118" customFormat="1"/>
    <row r="983" s="118" customFormat="1"/>
    <row r="984" s="118" customFormat="1"/>
    <row r="985" s="118" customFormat="1"/>
    <row r="986" s="118" customFormat="1"/>
    <row r="987" s="118" customFormat="1"/>
    <row r="988" s="118" customFormat="1"/>
    <row r="989" s="118" customFormat="1"/>
    <row r="990" s="118" customFormat="1"/>
    <row r="991" s="118" customFormat="1"/>
    <row r="992" s="118" customFormat="1"/>
    <row r="993" s="118" customFormat="1"/>
    <row r="994" s="118" customFormat="1"/>
    <row r="995" s="118" customFormat="1"/>
    <row r="996" s="118" customFormat="1"/>
    <row r="997" s="118" customFormat="1"/>
    <row r="998" s="118" customFormat="1"/>
    <row r="999" s="118" customFormat="1"/>
    <row r="1000" s="118" customFormat="1"/>
    <row r="1001" s="118" customFormat="1"/>
    <row r="1002" s="118" customFormat="1"/>
    <row r="1003" s="118" customFormat="1"/>
    <row r="1004" s="118" customFormat="1"/>
    <row r="1005" s="118" customFormat="1"/>
    <row r="1006" s="118" customFormat="1"/>
    <row r="1007" s="118" customFormat="1"/>
    <row r="1008" s="118" customFormat="1"/>
    <row r="1009" s="118" customFormat="1"/>
    <row r="1010" s="118" customFormat="1"/>
    <row r="1011" s="118" customFormat="1"/>
    <row r="1012" s="118" customFormat="1"/>
    <row r="1013" s="118" customFormat="1"/>
    <row r="1014" s="118" customFormat="1"/>
    <row r="1015" s="118" customFormat="1"/>
    <row r="1016" s="118" customFormat="1"/>
    <row r="1017" s="118" customFormat="1"/>
    <row r="1018" s="118" customFormat="1"/>
    <row r="1019" s="118" customFormat="1"/>
    <row r="1020" s="118" customFormat="1"/>
    <row r="1021" s="118" customFormat="1"/>
    <row r="1022" s="118" customFormat="1"/>
    <row r="1023" s="118" customFormat="1"/>
    <row r="1024" s="118" customFormat="1"/>
    <row r="1025" s="118" customFormat="1"/>
    <row r="1026" s="118" customFormat="1"/>
    <row r="1027" s="118" customFormat="1"/>
    <row r="1028" s="118" customFormat="1"/>
    <row r="1029" s="118" customFormat="1"/>
    <row r="1030" s="118" customFormat="1"/>
    <row r="1031" s="118" customFormat="1"/>
    <row r="1032" s="118" customFormat="1"/>
    <row r="1033" s="118" customFormat="1"/>
    <row r="1034" s="118" customFormat="1"/>
    <row r="1035" s="118" customFormat="1"/>
    <row r="1036" s="118" customFormat="1"/>
    <row r="1037" s="118" customFormat="1"/>
    <row r="1038" s="118" customFormat="1"/>
    <row r="1039" s="118" customFormat="1"/>
    <row r="1040" s="118" customFormat="1"/>
    <row r="1041" s="118" customFormat="1"/>
    <row r="1042" s="118" customFormat="1"/>
    <row r="1043" s="118" customFormat="1"/>
    <row r="1044" s="118" customFormat="1"/>
    <row r="1045" s="118" customFormat="1"/>
    <row r="1046" s="118" customFormat="1"/>
    <row r="1047" s="118" customFormat="1"/>
    <row r="1048" s="118" customFormat="1"/>
    <row r="1049" s="118" customFormat="1"/>
    <row r="1050" s="118" customFormat="1"/>
    <row r="1051" s="118" customFormat="1"/>
    <row r="1052" s="118" customFormat="1"/>
    <row r="1053" s="118" customFormat="1"/>
    <row r="1054" s="118" customFormat="1"/>
    <row r="1055" s="118" customFormat="1"/>
    <row r="1056" s="118" customFormat="1"/>
    <row r="1057" s="118" customFormat="1"/>
    <row r="1058" s="118" customFormat="1"/>
    <row r="1059" s="118" customFormat="1"/>
    <row r="1060" s="118" customFormat="1"/>
    <row r="1061" s="118" customFormat="1"/>
    <row r="1062" s="118" customFormat="1"/>
    <row r="1063" s="118" customFormat="1"/>
    <row r="1064" s="118" customFormat="1"/>
    <row r="1065" s="118" customFormat="1"/>
    <row r="1066" s="118" customFormat="1"/>
    <row r="1067" s="118" customFormat="1"/>
    <row r="1068" s="118" customFormat="1"/>
    <row r="1069" s="118" customFormat="1"/>
    <row r="1070" s="118" customFormat="1"/>
    <row r="1071" s="118" customFormat="1"/>
    <row r="1072" s="118" customFormat="1"/>
    <row r="1073" s="118" customFormat="1"/>
    <row r="1074" s="118" customFormat="1"/>
    <row r="1075" s="118" customFormat="1"/>
    <row r="1076" s="118" customFormat="1"/>
    <row r="1077" s="118" customFormat="1"/>
    <row r="1078" s="118" customFormat="1"/>
    <row r="1079" s="118" customFormat="1"/>
    <row r="1080" s="118" customFormat="1"/>
    <row r="1081" s="118" customFormat="1"/>
    <row r="1082" s="118" customFormat="1"/>
    <row r="1083" s="118" customFormat="1"/>
    <row r="1084" s="118" customFormat="1"/>
    <row r="1085" s="118" customFormat="1"/>
    <row r="1086" s="118" customFormat="1"/>
    <row r="1087" s="118" customFormat="1"/>
    <row r="1088" s="118" customFormat="1"/>
    <row r="1089" s="118" customFormat="1"/>
    <row r="1090" s="118" customFormat="1"/>
    <row r="1091" s="118" customFormat="1"/>
    <row r="1092" s="118" customFormat="1"/>
    <row r="1093" s="118" customFormat="1"/>
    <row r="1094" s="118" customFormat="1"/>
    <row r="1095" s="118" customFormat="1"/>
    <row r="1096" s="118" customFormat="1"/>
    <row r="1097" s="118" customFormat="1"/>
    <row r="1098" s="118" customFormat="1"/>
    <row r="1099" s="118" customFormat="1"/>
    <row r="1100" s="118" customFormat="1"/>
    <row r="1101" s="118" customFormat="1"/>
    <row r="1102" s="118" customFormat="1"/>
    <row r="1103" s="118" customFormat="1"/>
    <row r="1104" s="118" customFormat="1"/>
    <row r="1105" s="118" customFormat="1"/>
    <row r="1106" s="118" customFormat="1"/>
    <row r="1107" s="118" customFormat="1"/>
    <row r="1108" s="118" customFormat="1"/>
    <row r="1109" s="118" customFormat="1"/>
    <row r="1110" s="118" customFormat="1"/>
    <row r="1111" s="118" customFormat="1"/>
    <row r="1112" s="118" customFormat="1"/>
    <row r="1113" s="118" customFormat="1"/>
    <row r="1114" s="118" customFormat="1"/>
    <row r="1115" s="118" customFormat="1"/>
    <row r="1116" s="118" customFormat="1"/>
    <row r="1117" s="118" customFormat="1"/>
    <row r="1118" s="118" customFormat="1"/>
    <row r="1119" s="118" customFormat="1"/>
    <row r="1120" s="118" customFormat="1"/>
    <row r="1121" s="118" customFormat="1"/>
    <row r="1122" s="118" customFormat="1"/>
    <row r="1123" s="118" customFormat="1"/>
    <row r="1124" s="118" customFormat="1"/>
    <row r="1125" s="118" customFormat="1"/>
    <row r="1126" s="118" customFormat="1"/>
    <row r="1127" s="118" customFormat="1"/>
    <row r="1128" s="118" customFormat="1"/>
    <row r="1129" s="118" customFormat="1"/>
    <row r="1130" s="118" customFormat="1"/>
    <row r="1131" s="118" customFormat="1"/>
    <row r="1132" s="118" customFormat="1"/>
    <row r="1133" s="118" customFormat="1"/>
    <row r="1134" s="118" customFormat="1"/>
    <row r="1135" s="118" customFormat="1"/>
    <row r="1136" s="118" customFormat="1"/>
    <row r="1137" s="118" customFormat="1"/>
    <row r="1138" s="118" customFormat="1"/>
    <row r="1139" s="118" customFormat="1"/>
    <row r="1140" s="118" customFormat="1"/>
    <row r="1141" s="118" customFormat="1"/>
    <row r="1142" s="118" customFormat="1"/>
    <row r="1143" s="118" customFormat="1"/>
    <row r="1144" s="118" customFormat="1"/>
    <row r="1145" s="118" customFormat="1"/>
    <row r="1146" s="118" customFormat="1"/>
    <row r="1147" s="118" customFormat="1"/>
    <row r="1148" s="118" customFormat="1"/>
    <row r="1149" s="118" customFormat="1"/>
    <row r="1150" s="118" customFormat="1"/>
    <row r="1151" s="118" customFormat="1"/>
    <row r="1152" s="118" customFormat="1"/>
    <row r="1153" s="118" customFormat="1"/>
    <row r="1154" s="118" customFormat="1"/>
    <row r="1155" s="118" customFormat="1"/>
    <row r="1156" s="118" customFormat="1"/>
    <row r="1157" s="118" customFormat="1"/>
    <row r="1158" s="118" customFormat="1"/>
    <row r="1159" s="118" customFormat="1"/>
    <row r="1160" s="118" customFormat="1"/>
    <row r="1161" s="118" customFormat="1"/>
    <row r="1162" s="118" customFormat="1"/>
    <row r="1163" s="118" customFormat="1"/>
    <row r="1164" s="118" customFormat="1"/>
    <row r="1165" s="118" customFormat="1"/>
    <row r="1166" s="118" customFormat="1"/>
    <row r="1167" s="118" customFormat="1"/>
    <row r="1168" s="118" customFormat="1"/>
    <row r="1169" s="118" customFormat="1"/>
    <row r="1170" s="118" customFormat="1"/>
    <row r="1171" s="118" customFormat="1"/>
    <row r="1172" s="118" customFormat="1"/>
    <row r="1173" s="118" customFormat="1"/>
    <row r="1174" s="118" customFormat="1"/>
    <row r="1175" s="118" customFormat="1"/>
    <row r="1176" s="118" customFormat="1"/>
    <row r="1177" s="118" customFormat="1"/>
    <row r="1178" s="118" customFormat="1"/>
    <row r="1179" s="118" customFormat="1"/>
    <row r="1180" s="118" customFormat="1"/>
    <row r="1181" s="118" customFormat="1"/>
    <row r="1182" s="118" customFormat="1"/>
    <row r="1183" s="118" customFormat="1"/>
    <row r="1184" s="118" customFormat="1"/>
    <row r="1185" s="118" customFormat="1"/>
    <row r="1186" s="118" customFormat="1"/>
    <row r="1187" s="118" customFormat="1"/>
    <row r="1188" s="118" customFormat="1"/>
    <row r="1189" s="118" customFormat="1"/>
    <row r="1190" s="118" customFormat="1"/>
    <row r="1191" s="118" customFormat="1"/>
    <row r="1192" s="118" customFormat="1"/>
    <row r="1193" s="118" customFormat="1"/>
    <row r="1194" s="118" customFormat="1"/>
    <row r="1195" s="118" customFormat="1"/>
    <row r="1196" s="118" customFormat="1"/>
    <row r="1197" s="118" customFormat="1"/>
    <row r="1198" s="118" customFormat="1"/>
    <row r="1199" s="118" customFormat="1"/>
    <row r="1200" s="118" customFormat="1"/>
    <row r="1201" s="118" customFormat="1"/>
    <row r="1202" s="118" customFormat="1"/>
    <row r="1203" s="118" customFormat="1"/>
    <row r="1204" s="118" customFormat="1"/>
    <row r="1205" s="118" customFormat="1"/>
    <row r="1206" s="118" customFormat="1"/>
    <row r="1207" s="118" customFormat="1"/>
    <row r="1208" s="118" customFormat="1"/>
    <row r="1209" s="118" customFormat="1"/>
    <row r="1210" s="118" customFormat="1"/>
    <row r="1211" s="118" customFormat="1"/>
    <row r="1212" s="118" customFormat="1"/>
    <row r="1213" s="118" customFormat="1"/>
    <row r="1214" s="118" customFormat="1"/>
    <row r="1215" s="118" customFormat="1"/>
    <row r="1216" s="118" customFormat="1"/>
    <row r="1217" s="118" customFormat="1"/>
    <row r="1218" s="118" customFormat="1"/>
    <row r="1219" s="118" customFormat="1"/>
    <row r="1220" s="118" customFormat="1"/>
    <row r="1221" s="118" customFormat="1"/>
    <row r="1222" s="118" customFormat="1"/>
    <row r="1223" s="118" customFormat="1"/>
    <row r="1224" s="118" customFormat="1"/>
    <row r="1225" s="118" customFormat="1"/>
    <row r="1226" s="118" customFormat="1"/>
    <row r="1227" s="118" customFormat="1"/>
    <row r="1228" s="118" customFormat="1"/>
    <row r="1229" s="118" customFormat="1"/>
    <row r="1230" s="118" customFormat="1"/>
    <row r="1231" s="118" customFormat="1"/>
    <row r="1232" s="118" customFormat="1"/>
    <row r="1233" s="118" customFormat="1"/>
    <row r="1234" s="118" customFormat="1"/>
    <row r="1235" s="118" customFormat="1"/>
    <row r="1236" s="118" customFormat="1"/>
    <row r="1237" s="118" customFormat="1"/>
    <row r="1238" s="118" customFormat="1"/>
    <row r="1239" s="118" customFormat="1"/>
    <row r="1240" s="118" customFormat="1"/>
    <row r="1241" s="118" customFormat="1"/>
    <row r="1242" s="118" customFormat="1"/>
    <row r="1243" s="118" customFormat="1"/>
    <row r="1244" s="118" customFormat="1"/>
    <row r="1245" s="118" customFormat="1"/>
    <row r="1246" s="118" customFormat="1"/>
    <row r="1247" s="118" customFormat="1"/>
    <row r="1248" s="118" customFormat="1"/>
    <row r="1249" s="118" customFormat="1"/>
    <row r="1250" s="118" customFormat="1"/>
    <row r="1251" s="118" customFormat="1"/>
    <row r="1252" s="118" customFormat="1"/>
    <row r="1253" s="118" customFormat="1"/>
    <row r="1254" s="118" customFormat="1"/>
    <row r="1255" s="118" customFormat="1"/>
    <row r="1256" s="118" customFormat="1"/>
    <row r="1257" s="118" customFormat="1"/>
    <row r="1258" s="118" customFormat="1"/>
    <row r="1259" s="118" customFormat="1"/>
    <row r="1260" s="118" customFormat="1"/>
    <row r="1261" s="118" customFormat="1"/>
    <row r="1262" s="118" customFormat="1"/>
    <row r="1263" s="118" customFormat="1"/>
    <row r="1264" s="118" customFormat="1"/>
    <row r="1265" s="118" customFormat="1"/>
    <row r="1266" s="118" customFormat="1"/>
    <row r="1267" s="118" customFormat="1"/>
    <row r="1268" s="118" customFormat="1"/>
    <row r="1269" s="118" customFormat="1"/>
    <row r="1270" s="118" customFormat="1"/>
    <row r="1271" s="118" customFormat="1"/>
    <row r="1272" s="118" customFormat="1"/>
    <row r="1273" s="118" customFormat="1"/>
    <row r="1274" s="118" customFormat="1"/>
    <row r="1275" s="118" customFormat="1"/>
    <row r="1276" s="118" customFormat="1"/>
    <row r="1277" s="118" customFormat="1"/>
    <row r="1278" s="118" customFormat="1"/>
    <row r="1279" s="118" customFormat="1"/>
    <row r="1280" s="118" customFormat="1"/>
    <row r="1281" s="118" customFormat="1"/>
    <row r="1282" s="118" customFormat="1"/>
    <row r="1283" s="118" customFormat="1"/>
    <row r="1284" s="118" customFormat="1"/>
    <row r="1285" s="118" customFormat="1"/>
    <row r="1286" s="118" customFormat="1"/>
    <row r="1287" s="118" customFormat="1"/>
    <row r="1288" s="118" customFormat="1"/>
    <row r="1289" s="118" customFormat="1"/>
    <row r="1290" s="118" customFormat="1"/>
    <row r="1291" s="118" customFormat="1"/>
    <row r="1292" s="118" customFormat="1"/>
    <row r="1293" s="118" customFormat="1"/>
    <row r="1294" s="118" customFormat="1"/>
    <row r="1295" s="118" customFormat="1"/>
    <row r="1296" s="118" customFormat="1"/>
    <row r="1297" s="118" customFormat="1"/>
    <row r="1298" s="118" customFormat="1"/>
    <row r="1299" s="118" customFormat="1"/>
    <row r="1300" s="118" customFormat="1"/>
    <row r="1301" s="118" customFormat="1"/>
    <row r="1302" s="118" customFormat="1"/>
    <row r="1303" s="118" customFormat="1"/>
    <row r="1304" s="118" customFormat="1"/>
    <row r="1305" s="118" customFormat="1"/>
    <row r="1306" s="118" customFormat="1"/>
    <row r="1307" s="118" customFormat="1"/>
    <row r="1308" s="118" customFormat="1"/>
    <row r="1309" s="118" customFormat="1"/>
    <row r="1310" s="118" customFormat="1"/>
    <row r="1311" s="118" customFormat="1"/>
    <row r="1312" s="118" customFormat="1"/>
    <row r="1313" s="118" customFormat="1"/>
    <row r="1314" s="118" customFormat="1"/>
    <row r="1315" s="118" customFormat="1"/>
    <row r="1316" s="118" customFormat="1"/>
    <row r="1317" s="118" customFormat="1"/>
    <row r="1318" s="118" customFormat="1"/>
    <row r="1319" s="118" customFormat="1"/>
    <row r="1320" s="118" customFormat="1"/>
    <row r="1321" s="118" customFormat="1"/>
    <row r="1322" s="118" customFormat="1"/>
    <row r="1323" s="118" customFormat="1"/>
    <row r="1324" s="118" customFormat="1"/>
    <row r="1325" s="118" customFormat="1"/>
    <row r="1326" s="118" customFormat="1"/>
    <row r="1327" s="118" customFormat="1"/>
    <row r="1328" s="118" customFormat="1"/>
    <row r="1329" s="118" customFormat="1"/>
    <row r="1330" s="118" customFormat="1"/>
    <row r="1331" s="118" customFormat="1"/>
    <row r="1332" s="118" customFormat="1"/>
    <row r="1333" s="118" customFormat="1"/>
    <row r="1334" s="118" customFormat="1"/>
    <row r="1335" s="118" customFormat="1"/>
    <row r="1336" s="118" customFormat="1"/>
    <row r="1337" s="118" customFormat="1"/>
    <row r="1338" s="118" customFormat="1"/>
    <row r="1339" s="118" customFormat="1"/>
    <row r="1340" s="118" customFormat="1"/>
    <row r="1341" s="118" customFormat="1"/>
    <row r="1342" s="118" customFormat="1"/>
    <row r="1343" s="118" customFormat="1"/>
    <row r="1344" s="118" customFormat="1"/>
    <row r="1345" s="118" customFormat="1"/>
    <row r="1346" s="118" customFormat="1"/>
    <row r="1347" s="118" customFormat="1"/>
    <row r="1348" s="118" customFormat="1"/>
    <row r="1349" s="118" customFormat="1"/>
    <row r="1350" s="118" customFormat="1"/>
    <row r="1351" s="118" customFormat="1"/>
    <row r="1352" s="118" customFormat="1"/>
    <row r="1353" s="118" customFormat="1"/>
    <row r="1354" s="118" customFormat="1"/>
    <row r="1355" s="118" customFormat="1"/>
    <row r="1356" s="118" customFormat="1"/>
    <row r="1357" s="118" customFormat="1"/>
    <row r="1358" s="118" customFormat="1"/>
    <row r="1359" s="118" customFormat="1"/>
    <row r="1360" s="118" customFormat="1"/>
    <row r="1361" s="118" customFormat="1"/>
    <row r="1362" s="118" customFormat="1"/>
    <row r="1363" s="118" customFormat="1"/>
    <row r="1364" s="118" customFormat="1"/>
    <row r="1365" s="118" customFormat="1"/>
    <row r="1366" s="118" customFormat="1"/>
    <row r="1367" s="118" customFormat="1"/>
    <row r="1368" s="118" customFormat="1"/>
    <row r="1369" s="118" customFormat="1"/>
    <row r="1370" s="118" customFormat="1"/>
    <row r="1371" s="118" customFormat="1"/>
    <row r="1372" s="118" customFormat="1"/>
    <row r="1373" s="118" customFormat="1"/>
    <row r="1374" s="118" customFormat="1"/>
    <row r="1375" s="118" customFormat="1"/>
    <row r="1376" s="118" customFormat="1"/>
    <row r="1377" s="118" customFormat="1"/>
    <row r="1378" s="118" customFormat="1"/>
    <row r="1379" s="118" customFormat="1"/>
    <row r="1380" s="118" customFormat="1"/>
    <row r="1381" s="118" customFormat="1"/>
    <row r="1382" s="118" customFormat="1"/>
    <row r="1383" s="118" customFormat="1"/>
    <row r="1384" s="118" customFormat="1"/>
    <row r="1385" s="118" customFormat="1"/>
    <row r="1386" s="118" customFormat="1"/>
    <row r="1387" s="118" customFormat="1"/>
    <row r="1388" s="118" customFormat="1"/>
    <row r="1389" s="118" customFormat="1"/>
    <row r="1390" s="118" customFormat="1"/>
    <row r="1391" s="118" customFormat="1"/>
    <row r="1392" s="118" customFormat="1"/>
    <row r="1393" s="118" customFormat="1"/>
    <row r="1394" s="118" customFormat="1"/>
    <row r="1395" s="118" customFormat="1"/>
    <row r="1396" s="118" customFormat="1"/>
    <row r="1397" s="118" customFormat="1"/>
    <row r="1398" s="118" customFormat="1"/>
    <row r="1399" s="118" customFormat="1"/>
    <row r="1400" s="118" customFormat="1"/>
    <row r="1401" s="118" customFormat="1"/>
    <row r="1402" s="118" customFormat="1"/>
    <row r="1403" s="118" customFormat="1"/>
    <row r="1404" s="118" customFormat="1"/>
    <row r="1405" s="118" customFormat="1"/>
    <row r="1406" s="118" customFormat="1"/>
    <row r="1407" s="118" customFormat="1"/>
    <row r="1408" s="118" customFormat="1"/>
    <row r="1409" s="118" customFormat="1"/>
    <row r="1410" s="118" customFormat="1"/>
    <row r="1411" s="118" customFormat="1"/>
    <row r="1412" s="118" customFormat="1"/>
    <row r="1413" s="118" customFormat="1"/>
    <row r="1414" s="118" customFormat="1"/>
    <row r="1415" s="118" customFormat="1"/>
    <row r="1416" s="118" customFormat="1"/>
    <row r="1417" s="118" customFormat="1"/>
    <row r="1418" s="118" customFormat="1"/>
    <row r="1419" s="118" customFormat="1"/>
    <row r="1420" s="118" customFormat="1"/>
    <row r="1421" s="118" customFormat="1"/>
    <row r="1422" s="118" customFormat="1"/>
    <row r="1423" s="118" customFormat="1"/>
    <row r="1424" s="118" customFormat="1"/>
    <row r="1425" s="118" customFormat="1"/>
    <row r="1426" s="118" customFormat="1"/>
    <row r="1427" s="118" customFormat="1"/>
    <row r="1428" s="118" customFormat="1"/>
    <row r="1429" s="118" customFormat="1"/>
    <row r="1430" s="118" customFormat="1"/>
    <row r="1431" s="118" customFormat="1"/>
    <row r="1432" s="118" customFormat="1"/>
    <row r="1433" s="118" customFormat="1"/>
    <row r="1434" s="118" customFormat="1"/>
    <row r="1435" s="118" customFormat="1"/>
    <row r="1436" s="118" customFormat="1"/>
    <row r="1437" s="118" customFormat="1"/>
    <row r="1438" s="118" customFormat="1"/>
    <row r="1439" s="118" customFormat="1"/>
    <row r="1440" s="118" customFormat="1"/>
    <row r="1441" s="118" customFormat="1"/>
    <row r="1442" s="118" customFormat="1"/>
    <row r="1443" s="118" customFormat="1"/>
    <row r="1444" s="118" customFormat="1"/>
    <row r="1445" s="118" customFormat="1"/>
    <row r="1446" s="118" customFormat="1"/>
    <row r="1447" s="118" customFormat="1"/>
    <row r="1448" s="118" customFormat="1"/>
    <row r="1449" s="118" customFormat="1"/>
    <row r="1450" s="118" customFormat="1"/>
    <row r="1451" s="118" customFormat="1"/>
    <row r="1452" s="118" customFormat="1"/>
    <row r="1453" s="118" customFormat="1"/>
    <row r="1454" s="118" customFormat="1"/>
    <row r="1455" s="118" customFormat="1"/>
    <row r="1456" s="118" customFormat="1"/>
    <row r="1457" s="118" customFormat="1"/>
    <row r="1458" s="118" customFormat="1"/>
    <row r="1459" s="118" customFormat="1"/>
    <row r="1460" s="118" customFormat="1"/>
    <row r="1461" s="118" customFormat="1"/>
    <row r="1462" s="118" customFormat="1"/>
    <row r="1463" s="118" customFormat="1"/>
    <row r="1464" s="118" customFormat="1"/>
    <row r="1465" s="118" customFormat="1"/>
    <row r="1466" s="118" customFormat="1"/>
    <row r="1467" s="118" customFormat="1"/>
    <row r="1468" s="118" customFormat="1"/>
    <row r="1469" s="118" customFormat="1"/>
    <row r="1470" s="118" customFormat="1"/>
    <row r="1471" s="118" customFormat="1"/>
    <row r="1472" s="118" customFormat="1"/>
    <row r="1473" s="118" customFormat="1"/>
    <row r="1474" s="118" customFormat="1"/>
    <row r="1475" s="118" customFormat="1"/>
    <row r="1476" s="118" customFormat="1"/>
    <row r="1477" s="118" customFormat="1"/>
    <row r="1478" s="118" customFormat="1"/>
    <row r="1479" s="118" customFormat="1"/>
    <row r="1480" s="118" customFormat="1"/>
    <row r="1481" s="118" customFormat="1"/>
    <row r="1482" s="118" customFormat="1"/>
    <row r="1483" s="118" customFormat="1"/>
    <row r="1484" s="118" customFormat="1"/>
    <row r="1485" s="118" customFormat="1"/>
    <row r="1486" s="118" customFormat="1"/>
    <row r="1487" s="118" customFormat="1"/>
    <row r="1488" s="118" customFormat="1"/>
    <row r="1489" s="118" customFormat="1"/>
    <row r="1490" s="118" customFormat="1"/>
    <row r="1491" s="118" customFormat="1"/>
    <row r="1492" s="118" customFormat="1"/>
    <row r="1493" s="118" customFormat="1"/>
    <row r="1494" s="118" customFormat="1"/>
    <row r="1495" s="118" customFormat="1"/>
    <row r="1496" s="118" customFormat="1"/>
    <row r="1497" s="118" customFormat="1"/>
    <row r="1498" s="118" customFormat="1"/>
    <row r="1499" s="118" customFormat="1"/>
    <row r="1500" s="118" customFormat="1"/>
    <row r="1501" s="118" customFormat="1"/>
    <row r="1502" s="118" customFormat="1"/>
    <row r="1503" s="118" customFormat="1"/>
    <row r="1504" s="118" customFormat="1"/>
    <row r="1505" s="118" customFormat="1"/>
    <row r="1506" s="118" customFormat="1"/>
    <row r="1507" s="118" customFormat="1"/>
    <row r="1508" s="118" customFormat="1"/>
    <row r="1509" s="118" customFormat="1"/>
    <row r="1510" s="118" customFormat="1"/>
    <row r="1511" s="118" customFormat="1"/>
    <row r="1512" s="118" customFormat="1"/>
    <row r="1513" s="118" customFormat="1"/>
    <row r="1514" s="118" customFormat="1"/>
    <row r="1515" s="118" customFormat="1"/>
    <row r="1516" s="118" customFormat="1"/>
    <row r="1517" s="118" customFormat="1"/>
    <row r="1518" s="118" customFormat="1"/>
    <row r="1519" s="118" customFormat="1"/>
    <row r="1520" s="118" customFormat="1"/>
    <row r="1521" s="118" customFormat="1"/>
    <row r="1522" s="118" customFormat="1"/>
    <row r="1523" s="118" customFormat="1"/>
    <row r="1524" s="118" customFormat="1"/>
    <row r="1525" s="118" customFormat="1"/>
    <row r="1526" s="118" customFormat="1"/>
    <row r="1527" s="118" customFormat="1"/>
    <row r="1528" s="118" customFormat="1"/>
    <row r="1529" s="118" customFormat="1"/>
    <row r="1530" s="118" customFormat="1"/>
    <row r="1531" s="118" customFormat="1"/>
    <row r="1532" s="118" customFormat="1"/>
    <row r="1533" s="118" customFormat="1"/>
    <row r="1534" s="118" customFormat="1"/>
    <row r="1535" s="118" customFormat="1"/>
    <row r="1536" s="118" customFormat="1"/>
    <row r="1537" s="118" customFormat="1"/>
    <row r="1538" s="118" customFormat="1"/>
    <row r="1539" s="118" customFormat="1"/>
    <row r="1540" s="118" customFormat="1"/>
    <row r="1541" s="118" customFormat="1"/>
    <row r="1542" s="118" customFormat="1"/>
    <row r="1543" s="118" customFormat="1"/>
    <row r="1544" s="118" customFormat="1"/>
    <row r="1545" s="118" customFormat="1"/>
    <row r="1546" s="118" customFormat="1"/>
    <row r="1547" s="118" customFormat="1"/>
    <row r="1548" s="118" customFormat="1"/>
    <row r="1549" s="118" customFormat="1"/>
    <row r="1550" s="118" customFormat="1"/>
    <row r="1551" s="118" customFormat="1"/>
    <row r="1552" s="118" customFormat="1"/>
    <row r="1553" s="118" customFormat="1"/>
    <row r="1554" s="118" customFormat="1"/>
    <row r="1555" s="118" customFormat="1"/>
    <row r="1556" s="118" customFormat="1"/>
    <row r="1557" s="118" customFormat="1"/>
    <row r="1558" s="118" customFormat="1"/>
    <row r="1559" s="118" customFormat="1"/>
    <row r="1560" s="118" customFormat="1"/>
    <row r="1561" s="118" customFormat="1"/>
    <row r="1562" s="118" customFormat="1"/>
    <row r="1563" s="118" customFormat="1"/>
    <row r="1564" s="118" customFormat="1"/>
    <row r="1565" s="118" customFormat="1"/>
    <row r="1566" s="118" customFormat="1"/>
    <row r="1567" s="118" customFormat="1"/>
    <row r="1568" s="118" customFormat="1"/>
    <row r="1569" s="118" customFormat="1"/>
    <row r="1570" s="118" customFormat="1"/>
    <row r="1571" s="118" customFormat="1"/>
    <row r="1572" s="118" customFormat="1"/>
    <row r="1573" s="118" customFormat="1"/>
    <row r="1574" s="118" customFormat="1"/>
    <row r="1575" s="118" customFormat="1"/>
    <row r="1576" s="118" customFormat="1"/>
    <row r="1577" s="118" customFormat="1"/>
    <row r="1578" s="118" customFormat="1"/>
    <row r="1579" s="118" customFormat="1"/>
    <row r="1580" s="118" customFormat="1"/>
    <row r="1581" s="118" customFormat="1"/>
    <row r="1582" s="118" customFormat="1"/>
    <row r="1583" s="118" customFormat="1"/>
    <row r="1584" s="118" customFormat="1"/>
    <row r="1585" s="118" customFormat="1"/>
    <row r="1586" s="118" customFormat="1"/>
    <row r="1587" s="118" customFormat="1"/>
    <row r="1588" s="118" customFormat="1"/>
    <row r="1589" s="118" customFormat="1"/>
    <row r="1590" s="118" customFormat="1"/>
    <row r="1591" s="118" customFormat="1"/>
    <row r="1592" s="118" customFormat="1"/>
    <row r="1593" s="118" customFormat="1"/>
    <row r="1594" s="118" customFormat="1"/>
    <row r="1595" s="118" customFormat="1"/>
    <row r="1596" s="118" customFormat="1"/>
    <row r="1597" s="118" customFormat="1"/>
    <row r="1598" s="118" customFormat="1"/>
    <row r="1599" s="118" customFormat="1"/>
    <row r="1600" s="118" customFormat="1"/>
    <row r="1601" s="118" customFormat="1"/>
    <row r="1602" s="118" customFormat="1"/>
    <row r="1603" s="118" customFormat="1"/>
    <row r="1604" s="118" customFormat="1"/>
    <row r="1605" s="118" customFormat="1"/>
    <row r="1606" s="118" customFormat="1"/>
    <row r="1607" s="118" customFormat="1"/>
    <row r="1608" s="118" customFormat="1"/>
    <row r="1609" s="118" customFormat="1"/>
    <row r="1610" s="118" customFormat="1"/>
    <row r="1611" s="118" customFormat="1"/>
    <row r="1612" s="118" customFormat="1"/>
    <row r="1613" s="118" customFormat="1"/>
    <row r="1614" s="118" customFormat="1"/>
    <row r="1615" s="118" customFormat="1"/>
    <row r="1616" s="118" customFormat="1"/>
    <row r="1617" s="118" customFormat="1"/>
    <row r="1618" s="118" customFormat="1"/>
    <row r="1619" s="118" customFormat="1"/>
    <row r="1620" s="118" customFormat="1"/>
    <row r="1621" s="118" customFormat="1"/>
    <row r="1622" s="118" customFormat="1"/>
    <row r="1623" s="118" customFormat="1"/>
    <row r="1624" s="118" customFormat="1"/>
    <row r="1625" s="118" customFormat="1"/>
    <row r="1626" s="118" customFormat="1"/>
    <row r="1627" s="118" customFormat="1"/>
    <row r="1628" s="118" customFormat="1"/>
    <row r="1629" s="118" customFormat="1"/>
    <row r="1630" s="118" customFormat="1"/>
    <row r="1631" s="118" customFormat="1"/>
    <row r="1632" s="118" customFormat="1"/>
    <row r="1633" s="118" customFormat="1"/>
    <row r="1634" s="118" customFormat="1"/>
    <row r="1635" s="118" customFormat="1"/>
    <row r="1636" s="118" customFormat="1"/>
    <row r="1637" s="118" customFormat="1"/>
    <row r="1638" s="118" customFormat="1"/>
    <row r="1639" s="118" customFormat="1"/>
    <row r="1640" s="118" customFormat="1"/>
    <row r="1641" s="118" customFormat="1"/>
    <row r="1642" s="118" customFormat="1"/>
    <row r="1643" s="118" customFormat="1"/>
    <row r="1644" s="118" customFormat="1"/>
    <row r="1645" s="118" customFormat="1"/>
    <row r="1646" s="118" customFormat="1"/>
    <row r="1647" s="118" customFormat="1"/>
    <row r="1648" s="118" customFormat="1"/>
    <row r="1649" s="118" customFormat="1"/>
    <row r="1650" s="118" customFormat="1"/>
    <row r="1651" s="118" customFormat="1"/>
    <row r="1652" s="118" customFormat="1"/>
    <row r="1653" s="118" customFormat="1"/>
    <row r="1654" s="118" customFormat="1"/>
    <row r="1655" s="118" customFormat="1"/>
    <row r="1656" s="118" customFormat="1"/>
    <row r="1657" s="118" customFormat="1"/>
    <row r="1658" s="118" customFormat="1"/>
    <row r="1659" s="118" customFormat="1"/>
    <row r="1660" s="118" customFormat="1"/>
    <row r="1661" s="118" customFormat="1"/>
    <row r="1662" s="118" customFormat="1"/>
    <row r="1663" s="118" customFormat="1"/>
    <row r="1664" s="118" customFormat="1"/>
    <row r="1665" s="118" customFormat="1"/>
    <row r="1666" s="118" customFormat="1"/>
    <row r="1667" s="118" customFormat="1"/>
    <row r="1668" s="118" customFormat="1"/>
    <row r="1669" s="118" customFormat="1"/>
    <row r="1670" s="118" customFormat="1"/>
    <row r="1671" s="118" customFormat="1"/>
    <row r="1672" s="118" customFormat="1"/>
    <row r="1673" s="118" customFormat="1"/>
    <row r="1674" s="118" customFormat="1"/>
    <row r="1675" s="118" customFormat="1"/>
    <row r="1676" s="118" customFormat="1"/>
    <row r="1677" s="118" customFormat="1"/>
    <row r="1678" s="118" customFormat="1"/>
    <row r="1679" s="118" customFormat="1"/>
    <row r="1680" s="118" customFormat="1"/>
    <row r="1681" s="118" customFormat="1"/>
    <row r="1682" s="118" customFormat="1"/>
    <row r="1683" s="118" customFormat="1"/>
    <row r="1684" s="118" customFormat="1"/>
    <row r="1685" s="118" customFormat="1"/>
    <row r="1686" s="118" customFormat="1"/>
    <row r="1687" s="118" customFormat="1"/>
    <row r="1688" s="118" customFormat="1"/>
    <row r="1689" s="118" customFormat="1"/>
    <row r="1690" s="118" customFormat="1"/>
    <row r="1691" s="118" customFormat="1"/>
    <row r="1692" s="118" customFormat="1"/>
    <row r="1693" s="118" customFormat="1"/>
    <row r="1694" s="118" customFormat="1"/>
    <row r="1695" s="118" customFormat="1"/>
    <row r="1696" s="118" customFormat="1"/>
    <row r="1697" s="118" customFormat="1"/>
    <row r="1698" s="118" customFormat="1"/>
    <row r="1699" s="118" customFormat="1"/>
    <row r="1700" s="118" customFormat="1"/>
    <row r="1701" s="118" customFormat="1"/>
    <row r="1702" s="118" customFormat="1"/>
    <row r="1703" s="118" customFormat="1"/>
    <row r="1704" s="118" customFormat="1"/>
    <row r="1705" s="118" customFormat="1"/>
    <row r="1706" s="118" customFormat="1"/>
    <row r="1707" s="118" customFormat="1"/>
    <row r="1708" s="118" customFormat="1"/>
    <row r="1709" s="118" customFormat="1"/>
    <row r="1710" s="118" customFormat="1"/>
    <row r="1711" s="118" customFormat="1"/>
    <row r="1712" s="118" customFormat="1"/>
    <row r="1713" s="118" customFormat="1"/>
    <row r="1714" s="118" customFormat="1"/>
    <row r="1715" s="118" customFormat="1"/>
    <row r="1716" s="118" customFormat="1"/>
    <row r="1717" s="118" customFormat="1"/>
    <row r="1718" s="118" customFormat="1"/>
    <row r="1719" s="118" customFormat="1"/>
    <row r="1720" s="118" customFormat="1"/>
    <row r="1721" s="118" customFormat="1"/>
    <row r="1722" s="118" customFormat="1"/>
    <row r="1723" s="118" customFormat="1"/>
    <row r="1724" s="118" customFormat="1"/>
    <row r="1725" s="118" customFormat="1"/>
    <row r="1726" s="118" customFormat="1"/>
    <row r="1727" s="118" customFormat="1"/>
    <row r="1728" s="118" customFormat="1"/>
    <row r="1729" s="118" customFormat="1"/>
    <row r="1730" s="118" customFormat="1"/>
    <row r="1731" s="118" customFormat="1"/>
    <row r="1732" s="118" customFormat="1"/>
    <row r="1733" s="118" customFormat="1"/>
    <row r="1734" s="118" customFormat="1"/>
    <row r="1735" s="118" customFormat="1"/>
    <row r="1736" s="118" customFormat="1"/>
    <row r="1737" s="118" customFormat="1"/>
    <row r="1738" s="118" customFormat="1"/>
    <row r="1739" s="118" customFormat="1"/>
    <row r="1740" s="118" customFormat="1"/>
    <row r="1741" s="118" customFormat="1"/>
    <row r="1742" s="118" customFormat="1"/>
    <row r="1743" s="118" customFormat="1"/>
    <row r="1744" s="118" customFormat="1"/>
    <row r="1745" s="118" customFormat="1"/>
    <row r="1746" s="118" customFormat="1"/>
    <row r="1747" s="118" customFormat="1"/>
    <row r="1748" s="118" customFormat="1"/>
    <row r="1749" s="118" customFormat="1"/>
    <row r="1750" s="118" customFormat="1"/>
    <row r="1751" s="118" customFormat="1"/>
    <row r="1752" s="118" customFormat="1"/>
    <row r="1753" s="118" customFormat="1"/>
    <row r="1754" s="118" customFormat="1"/>
    <row r="1755" s="118" customFormat="1"/>
    <row r="1756" s="118" customFormat="1"/>
    <row r="1757" s="118" customFormat="1"/>
    <row r="1758" s="118" customFormat="1"/>
    <row r="1759" s="118" customFormat="1"/>
    <row r="1760" s="118" customFormat="1"/>
    <row r="1761" s="118" customFormat="1"/>
    <row r="1762" s="118" customFormat="1"/>
    <row r="1763" s="118" customFormat="1"/>
    <row r="1764" s="118" customFormat="1"/>
    <row r="1765" s="118" customFormat="1"/>
    <row r="1766" s="118" customFormat="1"/>
    <row r="1767" s="118" customFormat="1"/>
    <row r="1768" s="118" customFormat="1"/>
    <row r="1769" s="118" customFormat="1"/>
    <row r="1770" s="118" customFormat="1"/>
    <row r="1771" s="118" customFormat="1"/>
    <row r="1772" s="118" customFormat="1"/>
    <row r="1773" s="118" customFormat="1"/>
    <row r="1774" s="118" customFormat="1"/>
    <row r="1775" s="118" customFormat="1"/>
    <row r="1776" s="118" customFormat="1"/>
    <row r="1777" s="118" customFormat="1"/>
    <row r="1778" s="118" customFormat="1"/>
    <row r="1779" s="118" customFormat="1"/>
    <row r="1780" s="118" customFormat="1"/>
    <row r="1781" s="118" customFormat="1"/>
    <row r="1782" s="118" customFormat="1"/>
    <row r="1783" s="118" customFormat="1"/>
    <row r="1784" s="118" customFormat="1"/>
    <row r="1785" s="118" customFormat="1"/>
    <row r="1786" s="118" customFormat="1"/>
    <row r="1787" s="118" customFormat="1"/>
    <row r="1788" s="118" customFormat="1"/>
    <row r="1789" s="118" customFormat="1"/>
    <row r="1790" s="118" customFormat="1"/>
    <row r="1791" s="118" customFormat="1"/>
    <row r="1792" s="118" customFormat="1"/>
    <row r="1793" s="118" customFormat="1"/>
    <row r="1794" s="118" customFormat="1"/>
    <row r="1795" s="118" customFormat="1"/>
    <row r="1796" s="118" customFormat="1"/>
    <row r="1797" s="118" customFormat="1"/>
    <row r="1798" s="118" customFormat="1"/>
    <row r="1799" s="118" customFormat="1"/>
    <row r="1800" s="118" customFormat="1"/>
    <row r="1801" s="118" customFormat="1"/>
    <row r="1802" s="118" customFormat="1"/>
    <row r="1803" s="118" customFormat="1"/>
    <row r="1804" s="118" customFormat="1"/>
    <row r="1805" s="118" customFormat="1"/>
    <row r="1806" s="118" customFormat="1"/>
    <row r="1807" s="118" customFormat="1"/>
    <row r="1808" s="118" customFormat="1"/>
    <row r="1809" s="118" customFormat="1"/>
    <row r="1810" s="118" customFormat="1"/>
    <row r="1811" s="118" customFormat="1"/>
    <row r="1812" s="118" customFormat="1"/>
    <row r="1813" s="118" customFormat="1"/>
    <row r="1814" s="118" customFormat="1"/>
    <row r="1815" s="118" customFormat="1"/>
    <row r="1816" s="118" customFormat="1"/>
    <row r="1817" s="118" customFormat="1"/>
    <row r="1818" s="118" customFormat="1"/>
    <row r="1819" s="118" customFormat="1"/>
    <row r="1820" s="118" customFormat="1"/>
    <row r="1821" s="118" customFormat="1"/>
    <row r="1822" s="118" customFormat="1"/>
    <row r="1823" s="118" customFormat="1"/>
    <row r="1824" s="118" customFormat="1"/>
    <row r="1825" s="118" customFormat="1"/>
    <row r="1826" s="118" customFormat="1"/>
    <row r="1827" s="118" customFormat="1"/>
    <row r="1828" s="118" customFormat="1"/>
    <row r="1829" s="118" customFormat="1"/>
    <row r="1830" s="118" customFormat="1"/>
    <row r="1831" s="118" customFormat="1"/>
    <row r="1832" s="118" customFormat="1"/>
    <row r="1833" s="118" customFormat="1"/>
    <row r="1834" s="118" customFormat="1"/>
    <row r="1835" s="118" customFormat="1"/>
    <row r="1836" s="118" customFormat="1"/>
    <row r="1837" s="118" customFormat="1"/>
    <row r="1838" s="118" customFormat="1"/>
    <row r="1839" s="118" customFormat="1"/>
    <row r="1840" s="118" customFormat="1"/>
    <row r="1841" s="118" customFormat="1"/>
    <row r="1842" s="118" customFormat="1"/>
    <row r="1843" s="118" customFormat="1"/>
    <row r="1844" s="118" customFormat="1"/>
    <row r="1845" s="118" customFormat="1"/>
    <row r="1846" s="118" customFormat="1"/>
    <row r="1847" s="118" customFormat="1"/>
    <row r="1848" s="118" customFormat="1"/>
    <row r="1849" s="118" customFormat="1"/>
    <row r="1850" s="118" customFormat="1"/>
    <row r="1851" s="118" customFormat="1"/>
    <row r="1852" s="118" customFormat="1"/>
    <row r="1853" s="118" customFormat="1"/>
    <row r="1854" s="118" customFormat="1"/>
    <row r="1855" s="118" customFormat="1"/>
    <row r="1856" s="118" customFormat="1"/>
    <row r="1857" s="118" customFormat="1"/>
    <row r="1858" s="118" customFormat="1"/>
    <row r="1859" s="118" customFormat="1"/>
    <row r="1860" s="118" customFormat="1"/>
    <row r="1861" s="118" customFormat="1"/>
    <row r="1862" s="118" customFormat="1"/>
    <row r="1863" s="118" customFormat="1"/>
    <row r="1864" s="118" customFormat="1"/>
    <row r="1865" s="118" customFormat="1"/>
    <row r="1866" s="118" customFormat="1"/>
    <row r="1867" s="118" customFormat="1"/>
    <row r="1868" s="118" customFormat="1"/>
    <row r="1869" s="118" customFormat="1"/>
    <row r="1870" s="118" customFormat="1"/>
    <row r="1871" s="118" customFormat="1"/>
    <row r="1872" s="118" customFormat="1"/>
    <row r="1873" s="118" customFormat="1"/>
    <row r="1874" s="118" customFormat="1"/>
    <row r="1875" s="118" customFormat="1"/>
    <row r="1876" s="118" customFormat="1"/>
    <row r="1877" s="118" customFormat="1"/>
    <row r="1878" s="118" customFormat="1"/>
    <row r="1879" s="118" customFormat="1"/>
    <row r="1880" s="118" customFormat="1"/>
    <row r="1881" s="118" customFormat="1"/>
    <row r="1882" s="118" customFormat="1"/>
    <row r="1883" s="118" customFormat="1"/>
    <row r="1884" s="118" customFormat="1"/>
    <row r="1885" s="118" customFormat="1"/>
    <row r="1886" s="118" customFormat="1"/>
    <row r="1887" s="118" customFormat="1"/>
    <row r="1888" s="118" customFormat="1"/>
    <row r="1889" s="118" customFormat="1"/>
    <row r="1890" s="118" customFormat="1"/>
    <row r="1891" s="118" customFormat="1"/>
    <row r="1892" s="118" customFormat="1"/>
    <row r="1893" s="118" customFormat="1"/>
    <row r="1894" s="118" customFormat="1"/>
    <row r="1895" s="118" customFormat="1"/>
    <row r="1896" s="118" customFormat="1"/>
    <row r="1897" s="118" customFormat="1"/>
    <row r="1898" s="118" customFormat="1"/>
    <row r="1899" s="118" customFormat="1"/>
    <row r="1900" s="118" customFormat="1"/>
    <row r="1901" s="118" customFormat="1"/>
    <row r="1902" s="118" customFormat="1"/>
    <row r="1903" s="118" customFormat="1"/>
    <row r="1904" s="118" customFormat="1"/>
    <row r="1905" s="118" customFormat="1"/>
    <row r="1906" s="118" customFormat="1"/>
    <row r="1907" s="118" customFormat="1"/>
    <row r="1908" s="118" customFormat="1"/>
    <row r="1909" s="118" customFormat="1"/>
    <row r="1910" s="118" customFormat="1"/>
    <row r="1911" s="118" customFormat="1"/>
    <row r="1912" s="118" customFormat="1"/>
    <row r="1913" s="118" customFormat="1"/>
    <row r="1914" s="118" customFormat="1"/>
    <row r="1915" s="118" customFormat="1"/>
    <row r="1916" s="118" customFormat="1"/>
    <row r="1917" s="118" customFormat="1"/>
    <row r="1918" s="118" customFormat="1"/>
    <row r="1919" s="118" customFormat="1"/>
    <row r="1920" s="118" customFormat="1"/>
    <row r="1921" s="118" customFormat="1"/>
    <row r="1922" s="118" customFormat="1"/>
    <row r="1923" s="118" customFormat="1"/>
    <row r="1924" s="118" customFormat="1"/>
    <row r="1925" s="118" customFormat="1"/>
    <row r="1926" s="118" customFormat="1"/>
    <row r="1927" s="118" customFormat="1"/>
    <row r="1928" s="118" customFormat="1"/>
    <row r="1929" s="118" customFormat="1"/>
    <row r="1930" s="118" customFormat="1"/>
    <row r="1931" s="118" customFormat="1"/>
    <row r="1932" s="118" customFormat="1"/>
    <row r="1933" s="118" customFormat="1"/>
    <row r="1934" s="118" customFormat="1"/>
    <row r="1935" s="118" customFormat="1"/>
    <row r="1936" s="118" customFormat="1"/>
    <row r="1937" s="118" customFormat="1"/>
    <row r="1938" s="118" customFormat="1"/>
    <row r="1939" s="118" customFormat="1"/>
    <row r="1940" s="118" customFormat="1"/>
    <row r="1941" s="118" customFormat="1"/>
    <row r="1942" s="118" customFormat="1"/>
    <row r="1943" s="118" customFormat="1"/>
    <row r="1944" s="118" customFormat="1"/>
    <row r="1945" s="118" customFormat="1"/>
    <row r="1946" s="118" customFormat="1"/>
    <row r="1947" s="118" customFormat="1"/>
    <row r="1948" s="118" customFormat="1"/>
    <row r="1949" s="118" customFormat="1"/>
    <row r="1950" s="118" customFormat="1"/>
    <row r="1951" s="118" customFormat="1"/>
    <row r="1952" s="118" customFormat="1"/>
    <row r="1953" s="118" customFormat="1"/>
    <row r="1954" s="118" customFormat="1"/>
    <row r="1955" s="118" customFormat="1"/>
    <row r="1956" s="118" customFormat="1"/>
    <row r="1957" s="118" customFormat="1"/>
    <row r="1958" s="118" customFormat="1"/>
    <row r="1959" s="118" customFormat="1"/>
    <row r="1960" s="118" customFormat="1"/>
    <row r="1961" s="118" customFormat="1"/>
    <row r="1962" s="118" customFormat="1"/>
    <row r="1963" s="118" customFormat="1"/>
    <row r="1964" s="118" customFormat="1"/>
    <row r="1965" s="118" customFormat="1"/>
    <row r="1966" s="118" customFormat="1"/>
    <row r="1967" s="118" customFormat="1"/>
    <row r="1968" s="118" customFormat="1"/>
    <row r="1969" s="118" customFormat="1"/>
    <row r="1970" s="118" customFormat="1"/>
    <row r="1971" s="118" customFormat="1"/>
    <row r="1972" s="118" customFormat="1"/>
    <row r="1973" s="118" customFormat="1"/>
    <row r="1974" s="118" customFormat="1"/>
    <row r="1975" s="118" customFormat="1"/>
    <row r="1976" s="118" customFormat="1"/>
    <row r="1977" s="118" customFormat="1"/>
    <row r="1978" s="118" customFormat="1"/>
    <row r="1979" s="118" customFormat="1"/>
    <row r="1980" s="118" customFormat="1"/>
    <row r="1981" s="118" customFormat="1"/>
    <row r="1982" s="118" customFormat="1"/>
    <row r="1983" s="118" customFormat="1"/>
    <row r="1984" s="118" customFormat="1"/>
    <row r="1985" s="118" customFormat="1"/>
    <row r="1986" s="118" customFormat="1"/>
    <row r="1987" s="118" customFormat="1"/>
    <row r="1988" s="118" customFormat="1"/>
    <row r="1989" s="118" customFormat="1"/>
    <row r="1990" s="118" customFormat="1"/>
    <row r="1991" s="118" customFormat="1"/>
    <row r="1992" s="118" customFormat="1"/>
    <row r="1993" s="118" customFormat="1"/>
    <row r="1994" s="118" customFormat="1"/>
    <row r="1995" s="118" customFormat="1"/>
    <row r="1996" s="118" customFormat="1"/>
    <row r="1997" s="118" customFormat="1"/>
    <row r="1998" s="118" customFormat="1"/>
    <row r="1999" s="118" customFormat="1"/>
    <row r="2000" s="118" customFormat="1"/>
    <row r="2001" s="118" customFormat="1"/>
    <row r="2002" s="118" customFormat="1"/>
    <row r="2003" s="118" customFormat="1"/>
    <row r="2004" s="118" customFormat="1"/>
    <row r="2005" s="118" customFormat="1"/>
    <row r="2006" s="118" customFormat="1"/>
    <row r="2007" s="118" customFormat="1"/>
    <row r="2008" s="118" customFormat="1"/>
    <row r="2009" s="118" customFormat="1"/>
    <row r="2010" s="118" customFormat="1"/>
    <row r="2011" s="118" customFormat="1"/>
    <row r="2012" s="118" customFormat="1"/>
    <row r="2013" s="118" customFormat="1"/>
    <row r="2014" s="118" customFormat="1"/>
    <row r="2015" s="118" customFormat="1"/>
    <row r="2016" s="118" customFormat="1"/>
    <row r="2017" s="118" customFormat="1"/>
    <row r="2018" s="118" customFormat="1"/>
    <row r="2019" s="118" customFormat="1"/>
    <row r="2020" s="118" customFormat="1"/>
    <row r="2021" s="118" customFormat="1"/>
    <row r="2022" s="118" customFormat="1"/>
    <row r="2023" s="118" customFormat="1"/>
    <row r="2024" s="118" customFormat="1"/>
    <row r="2025" s="118" customFormat="1"/>
    <row r="2026" s="118" customFormat="1"/>
    <row r="2027" s="118" customFormat="1"/>
    <row r="2028" s="118" customFormat="1"/>
    <row r="2029" s="118" customFormat="1"/>
    <row r="2030" s="118" customFormat="1"/>
    <row r="2031" s="118" customFormat="1"/>
    <row r="2032" s="118" customFormat="1"/>
    <row r="2033" s="118" customFormat="1"/>
    <row r="2034" s="118" customFormat="1"/>
    <row r="2035" s="118" customFormat="1"/>
    <row r="2036" s="118" customFormat="1"/>
    <row r="2037" s="118" customFormat="1"/>
    <row r="2038" s="118" customFormat="1"/>
    <row r="2039" s="118" customFormat="1"/>
    <row r="2040" s="118" customFormat="1"/>
    <row r="2041" s="118" customFormat="1"/>
    <row r="2042" s="118" customFormat="1"/>
    <row r="2043" s="118" customFormat="1"/>
    <row r="2044" s="118" customFormat="1"/>
    <row r="2045" s="118" customFormat="1"/>
    <row r="2046" s="118" customFormat="1"/>
    <row r="2047" s="118" customFormat="1"/>
    <row r="2048" s="118" customFormat="1"/>
    <row r="2049" s="118" customFormat="1"/>
    <row r="2050" s="118" customFormat="1"/>
    <row r="2051" s="118" customFormat="1"/>
    <row r="2052" s="118" customFormat="1"/>
    <row r="2053" s="118" customFormat="1"/>
    <row r="2054" s="118" customFormat="1"/>
    <row r="2055" s="118" customFormat="1"/>
    <row r="2056" s="118" customFormat="1"/>
    <row r="2057" s="118" customFormat="1"/>
    <row r="2058" s="118" customFormat="1"/>
    <row r="2059" s="118" customFormat="1"/>
    <row r="2060" s="118" customFormat="1"/>
    <row r="2061" s="118" customFormat="1"/>
    <row r="2062" s="118" customFormat="1"/>
    <row r="2063" s="118" customFormat="1"/>
    <row r="2064" s="118" customFormat="1"/>
    <row r="2065" s="118" customFormat="1"/>
    <row r="2066" s="118" customFormat="1"/>
    <row r="2067" s="118" customFormat="1"/>
    <row r="2068" s="118" customFormat="1"/>
    <row r="2069" s="118" customFormat="1"/>
    <row r="2070" s="118" customFormat="1"/>
    <row r="2071" s="118" customFormat="1"/>
    <row r="2072" s="118" customFormat="1"/>
    <row r="2073" s="118" customFormat="1"/>
    <row r="2074" s="118" customFormat="1"/>
    <row r="2075" s="118" customFormat="1"/>
    <row r="2076" s="118" customFormat="1"/>
    <row r="2077" s="118" customFormat="1"/>
    <row r="2078" s="118" customFormat="1"/>
    <row r="2079" s="118" customFormat="1"/>
    <row r="2080" s="118" customFormat="1"/>
    <row r="2081" s="118" customFormat="1"/>
    <row r="2082" s="118" customFormat="1"/>
    <row r="2083" s="118" customFormat="1"/>
    <row r="2084" s="118" customFormat="1"/>
    <row r="2085" s="118" customFormat="1"/>
    <row r="2086" s="118" customFormat="1"/>
    <row r="2087" s="118" customFormat="1"/>
    <row r="2088" s="118" customFormat="1"/>
    <row r="2089" s="118" customFormat="1"/>
    <row r="2090" s="118" customFormat="1"/>
    <row r="2091" s="118" customFormat="1"/>
    <row r="2092" s="118" customFormat="1"/>
    <row r="2093" s="118" customFormat="1"/>
    <row r="2094" s="118" customFormat="1"/>
    <row r="2095" s="118" customFormat="1"/>
    <row r="2096" s="118" customFormat="1"/>
    <row r="2097" s="118" customFormat="1"/>
    <row r="2098" s="118" customFormat="1"/>
    <row r="2099" s="118" customFormat="1"/>
    <row r="2100" s="118" customFormat="1"/>
    <row r="2101" s="118" customFormat="1"/>
    <row r="2102" s="118" customFormat="1"/>
    <row r="2103" s="118" customFormat="1"/>
    <row r="2104" s="118" customFormat="1"/>
    <row r="2105" s="118" customFormat="1"/>
    <row r="2106" s="118" customFormat="1"/>
    <row r="2107" s="118" customFormat="1"/>
    <row r="2108" s="118" customFormat="1"/>
    <row r="2109" s="118" customFormat="1"/>
    <row r="2110" s="118" customFormat="1"/>
    <row r="2111" s="118" customFormat="1"/>
    <row r="2112" s="118" customFormat="1"/>
    <row r="2113" s="118" customFormat="1"/>
    <row r="2114" s="118" customFormat="1"/>
    <row r="2115" s="118" customFormat="1"/>
    <row r="2116" s="118" customFormat="1"/>
    <row r="2117" s="118" customFormat="1"/>
    <row r="2118" s="118" customFormat="1"/>
    <row r="2119" s="118" customFormat="1"/>
    <row r="2120" s="118" customFormat="1"/>
    <row r="2121" s="118" customFormat="1"/>
    <row r="2122" s="118" customFormat="1"/>
    <row r="2123" s="118" customFormat="1"/>
    <row r="2124" s="118" customFormat="1"/>
    <row r="2125" s="118" customFormat="1"/>
    <row r="2126" s="118" customFormat="1"/>
    <row r="2127" s="118" customFormat="1"/>
    <row r="2128" s="118" customFormat="1"/>
    <row r="2129" s="118" customFormat="1"/>
    <row r="2130" s="118" customFormat="1"/>
    <row r="2131" s="118" customFormat="1"/>
    <row r="2132" s="118" customFormat="1"/>
    <row r="2133" s="118" customFormat="1"/>
    <row r="2134" s="118" customFormat="1"/>
    <row r="2135" s="118" customFormat="1"/>
    <row r="2136" s="118" customFormat="1"/>
    <row r="2137" s="118" customFormat="1"/>
    <row r="2138" s="118" customFormat="1"/>
    <row r="2139" s="118" customFormat="1"/>
    <row r="2140" s="118" customFormat="1"/>
    <row r="2141" s="118" customFormat="1"/>
    <row r="2142" s="118" customFormat="1"/>
    <row r="2143" s="118" customFormat="1"/>
    <row r="2144" s="118" customFormat="1"/>
    <row r="2145" s="118" customFormat="1"/>
    <row r="2146" s="118" customFormat="1"/>
    <row r="2147" s="118" customFormat="1"/>
    <row r="2148" s="118" customFormat="1"/>
    <row r="2149" s="118" customFormat="1"/>
    <row r="2150" s="118" customFormat="1"/>
    <row r="2151" s="118" customFormat="1"/>
    <row r="2152" s="118" customFormat="1"/>
    <row r="2153" s="118" customFormat="1"/>
    <row r="2154" s="118" customFormat="1"/>
    <row r="2155" s="118" customFormat="1"/>
    <row r="2156" s="118" customFormat="1"/>
    <row r="2157" s="118" customFormat="1"/>
    <row r="2158" s="118" customFormat="1"/>
    <row r="2159" s="118" customFormat="1"/>
    <row r="2160" s="118" customFormat="1"/>
    <row r="2161" s="118" customFormat="1"/>
    <row r="2162" s="118" customFormat="1"/>
    <row r="2163" s="118" customFormat="1"/>
    <row r="2164" s="118" customFormat="1"/>
    <row r="2165" s="118" customFormat="1"/>
    <row r="2166" s="118" customFormat="1"/>
    <row r="2167" s="118" customFormat="1"/>
    <row r="2168" s="118" customFormat="1"/>
    <row r="2169" s="118" customFormat="1"/>
    <row r="2170" s="118" customFormat="1"/>
    <row r="2171" s="118" customFormat="1"/>
    <row r="2172" s="118" customFormat="1"/>
    <row r="2173" s="118" customFormat="1"/>
    <row r="2174" s="118" customFormat="1"/>
    <row r="2175" s="118" customFormat="1"/>
    <row r="2176" s="118" customFormat="1"/>
    <row r="2177" s="118" customFormat="1"/>
    <row r="2178" s="118" customFormat="1"/>
    <row r="2179" s="118" customFormat="1"/>
    <row r="2180" s="118" customFormat="1"/>
    <row r="2181" s="118" customFormat="1"/>
    <row r="2182" s="118" customFormat="1"/>
    <row r="2183" s="118" customFormat="1"/>
    <row r="2184" s="118" customFormat="1"/>
    <row r="2185" s="118" customFormat="1"/>
    <row r="2186" s="118" customFormat="1"/>
    <row r="2187" s="118" customFormat="1"/>
    <row r="2188" s="118" customFormat="1"/>
    <row r="2189" s="118" customFormat="1"/>
    <row r="2190" s="118" customFormat="1"/>
    <row r="2191" s="118" customFormat="1"/>
    <row r="2192" s="118" customFormat="1"/>
    <row r="2193" s="118" customFormat="1"/>
    <row r="2194" s="118" customFormat="1"/>
    <row r="2195" s="118" customFormat="1"/>
    <row r="2196" s="118" customFormat="1"/>
    <row r="2197" s="118" customFormat="1"/>
    <row r="2198" s="118" customFormat="1"/>
    <row r="2199" s="118" customFormat="1"/>
    <row r="2200" s="118" customFormat="1"/>
    <row r="2201" s="118" customFormat="1"/>
    <row r="2202" s="118" customFormat="1"/>
    <row r="2203" s="118" customFormat="1"/>
    <row r="2204" s="118" customFormat="1"/>
    <row r="2205" s="118" customFormat="1"/>
    <row r="2206" s="118" customFormat="1"/>
    <row r="2207" s="118" customFormat="1"/>
    <row r="2208" s="118" customFormat="1"/>
    <row r="2209" s="118" customFormat="1"/>
    <row r="2210" s="118" customFormat="1"/>
    <row r="2211" s="118" customFormat="1"/>
    <row r="2212" s="118" customFormat="1"/>
    <row r="2213" s="118" customFormat="1"/>
    <row r="2214" s="118" customFormat="1"/>
    <row r="2215" s="118" customFormat="1"/>
    <row r="2216" s="118" customFormat="1"/>
    <row r="2217" s="118" customFormat="1"/>
    <row r="2218" s="118" customFormat="1"/>
    <row r="2219" s="118" customFormat="1"/>
    <row r="2220" s="118" customFormat="1"/>
    <row r="2221" s="118" customFormat="1"/>
    <row r="2222" s="118" customFormat="1"/>
    <row r="2223" s="118" customFormat="1"/>
    <row r="2224" s="118" customFormat="1"/>
    <row r="2225" s="118" customFormat="1"/>
    <row r="2226" s="118" customFormat="1"/>
    <row r="2227" s="118" customFormat="1"/>
    <row r="2228" s="118" customFormat="1"/>
    <row r="2229" s="118" customFormat="1"/>
    <row r="2230" s="118" customFormat="1"/>
    <row r="2231" s="118" customFormat="1"/>
    <row r="2232" s="118" customFormat="1"/>
    <row r="2233" s="118" customFormat="1"/>
    <row r="2234" s="118" customFormat="1"/>
    <row r="2235" s="118" customFormat="1"/>
    <row r="2236" s="118" customFormat="1"/>
    <row r="2237" s="118" customFormat="1"/>
    <row r="2238" s="118" customFormat="1"/>
    <row r="2239" s="118" customFormat="1"/>
    <row r="2240" s="118" customFormat="1"/>
    <row r="2241" s="118" customFormat="1"/>
    <row r="2242" s="118" customFormat="1"/>
    <row r="2243" s="118" customFormat="1"/>
    <row r="2244" s="118" customFormat="1"/>
    <row r="2245" s="118" customFormat="1"/>
    <row r="2246" s="118" customFormat="1"/>
    <row r="2247" s="118" customFormat="1"/>
    <row r="2248" s="118" customFormat="1"/>
    <row r="2249" s="118" customFormat="1"/>
    <row r="2250" s="118" customFormat="1"/>
    <row r="2251" s="118" customFormat="1"/>
    <row r="2252" s="118" customFormat="1"/>
    <row r="2253" s="118" customFormat="1"/>
    <row r="2254" s="118" customFormat="1"/>
    <row r="2255" s="118" customFormat="1"/>
    <row r="2256" s="118" customFormat="1"/>
    <row r="2257" s="118" customFormat="1"/>
    <row r="2258" s="118" customFormat="1"/>
    <row r="2259" s="118" customFormat="1"/>
    <row r="2260" s="118" customFormat="1"/>
    <row r="2261" s="118" customFormat="1"/>
    <row r="2262" s="118" customFormat="1"/>
    <row r="2263" s="118" customFormat="1"/>
    <row r="2264" s="118" customFormat="1"/>
    <row r="2265" s="118" customFormat="1"/>
    <row r="2266" s="118" customFormat="1"/>
    <row r="2267" s="118" customFormat="1"/>
    <row r="2268" s="118" customFormat="1"/>
    <row r="2269" s="118" customFormat="1"/>
    <row r="2270" s="118" customFormat="1"/>
    <row r="2271" s="118" customFormat="1"/>
    <row r="2272" s="118" customFormat="1"/>
    <row r="2273" s="118" customFormat="1"/>
    <row r="2274" s="118" customFormat="1"/>
    <row r="2275" s="118" customFormat="1"/>
    <row r="2276" s="118" customFormat="1"/>
    <row r="2277" s="118" customFormat="1"/>
    <row r="2278" s="118" customFormat="1"/>
    <row r="2279" s="118" customFormat="1"/>
    <row r="2280" s="118" customFormat="1"/>
    <row r="2281" s="118" customFormat="1"/>
    <row r="2282" s="118" customFormat="1"/>
    <row r="2283" s="118" customFormat="1"/>
    <row r="2284" s="118" customFormat="1"/>
    <row r="2285" s="118" customFormat="1"/>
    <row r="2286" s="118" customFormat="1"/>
    <row r="2287" s="118" customFormat="1"/>
    <row r="2288" s="118" customFormat="1"/>
    <row r="2289" s="118" customFormat="1"/>
    <row r="2290" s="118" customFormat="1"/>
    <row r="2291" s="118" customFormat="1"/>
    <row r="2292" s="118" customFormat="1"/>
    <row r="2293" s="118" customFormat="1"/>
    <row r="2294" s="118" customFormat="1"/>
    <row r="2295" s="118" customFormat="1"/>
    <row r="2296" s="118" customFormat="1"/>
    <row r="2297" s="118" customFormat="1"/>
    <row r="2298" s="118" customFormat="1"/>
    <row r="2299" s="118" customFormat="1"/>
    <row r="2300" s="118" customFormat="1"/>
    <row r="2301" s="118" customFormat="1"/>
    <row r="2302" s="118" customFormat="1"/>
    <row r="2303" s="118" customFormat="1"/>
    <row r="2304" s="118" customFormat="1"/>
    <row r="2305" s="118" customFormat="1"/>
    <row r="2306" s="118" customFormat="1"/>
    <row r="2307" s="118" customFormat="1"/>
    <row r="2308" s="118" customFormat="1"/>
    <row r="2309" s="118" customFormat="1"/>
    <row r="2310" s="118" customFormat="1"/>
    <row r="2311" s="118" customFormat="1"/>
    <row r="2312" s="118" customFormat="1"/>
    <row r="2313" s="118" customFormat="1"/>
    <row r="2314" s="118" customFormat="1"/>
    <row r="2315" s="118" customFormat="1"/>
    <row r="2316" s="118" customFormat="1"/>
    <row r="2317" s="118" customFormat="1"/>
    <row r="2318" s="118" customFormat="1"/>
    <row r="2319" s="118" customFormat="1"/>
    <row r="2320" s="118" customFormat="1"/>
    <row r="2321" s="118" customFormat="1"/>
    <row r="2322" s="118" customFormat="1"/>
    <row r="2323" s="118" customFormat="1"/>
    <row r="2324" s="118" customFormat="1"/>
    <row r="2325" s="118" customFormat="1"/>
    <row r="2326" s="118" customFormat="1"/>
    <row r="2327" s="118" customFormat="1"/>
    <row r="2328" s="118" customFormat="1"/>
    <row r="2329" s="118" customFormat="1"/>
    <row r="2330" s="118" customFormat="1"/>
    <row r="2331" s="118" customFormat="1"/>
    <row r="2332" s="118" customFormat="1"/>
    <row r="2333" s="118" customFormat="1"/>
    <row r="2334" s="118" customFormat="1"/>
    <row r="2335" s="118" customFormat="1"/>
    <row r="2336" s="118" customFormat="1"/>
    <row r="2337" s="118" customFormat="1"/>
    <row r="2338" s="118" customFormat="1"/>
    <row r="2339" s="118" customFormat="1"/>
    <row r="2340" s="118" customFormat="1"/>
    <row r="2341" s="118" customFormat="1"/>
    <row r="2342" s="118" customFormat="1"/>
    <row r="2343" s="118" customFormat="1"/>
    <row r="2344" s="118" customFormat="1"/>
    <row r="2345" s="118" customFormat="1"/>
    <row r="2346" s="118" customFormat="1"/>
    <row r="2347" s="118" customFormat="1"/>
    <row r="2348" s="118" customFormat="1"/>
    <row r="2349" s="118" customFormat="1"/>
    <row r="2350" s="118" customFormat="1"/>
    <row r="2351" s="118" customFormat="1"/>
    <row r="2352" s="118" customFormat="1"/>
    <row r="2353" s="118" customFormat="1"/>
    <row r="2354" s="118" customFormat="1"/>
    <row r="2355" s="118" customFormat="1"/>
    <row r="2356" s="118" customFormat="1"/>
    <row r="2357" s="118" customFormat="1"/>
    <row r="2358" s="118" customFormat="1"/>
    <row r="2359" s="118" customFormat="1"/>
    <row r="2360" s="118" customFormat="1"/>
    <row r="2361" s="118" customFormat="1"/>
    <row r="2362" s="118" customFormat="1"/>
    <row r="2363" s="118" customFormat="1"/>
    <row r="2364" s="118" customFormat="1"/>
    <row r="2365" s="118" customFormat="1"/>
    <row r="2366" s="118" customFormat="1"/>
    <row r="2367" s="118" customFormat="1"/>
    <row r="2368" s="118" customFormat="1"/>
    <row r="2369" s="118" customFormat="1"/>
    <row r="2370" s="118" customFormat="1"/>
    <row r="2371" s="118" customFormat="1"/>
    <row r="2372" s="118" customFormat="1"/>
    <row r="2373" s="118" customFormat="1"/>
    <row r="2374" s="118" customFormat="1"/>
    <row r="2375" s="118" customFormat="1"/>
    <row r="2376" s="118" customFormat="1"/>
    <row r="2377" s="118" customFormat="1"/>
    <row r="2378" s="118" customFormat="1"/>
    <row r="2379" s="118" customFormat="1"/>
    <row r="2380" s="118" customFormat="1"/>
    <row r="2381" s="118" customFormat="1"/>
    <row r="2382" s="118" customFormat="1"/>
    <row r="2383" s="118" customFormat="1"/>
    <row r="2384" s="118" customFormat="1"/>
    <row r="2385" s="118" customFormat="1"/>
    <row r="2386" s="118" customFormat="1"/>
    <row r="2387" s="118" customFormat="1"/>
    <row r="2388" s="118" customFormat="1"/>
    <row r="2389" s="118" customFormat="1"/>
    <row r="2390" s="118" customFormat="1"/>
    <row r="2391" s="118" customFormat="1"/>
    <row r="2392" s="118" customFormat="1"/>
    <row r="2393" s="118" customFormat="1"/>
    <row r="2394" s="118" customFormat="1"/>
    <row r="2395" s="118" customFormat="1"/>
    <row r="2396" s="118" customFormat="1"/>
    <row r="2397" s="118" customFormat="1"/>
    <row r="2398" s="118" customFormat="1"/>
    <row r="2399" s="118" customFormat="1"/>
    <row r="2400" s="118" customFormat="1"/>
    <row r="2401" s="118" customFormat="1"/>
    <row r="2402" s="118" customFormat="1"/>
    <row r="2403" s="118" customFormat="1"/>
    <row r="2404" s="118" customFormat="1"/>
    <row r="2405" s="118" customFormat="1"/>
    <row r="2406" s="118" customFormat="1"/>
    <row r="2407" s="118" customFormat="1"/>
    <row r="2408" s="118" customFormat="1"/>
    <row r="2409" s="118" customFormat="1"/>
    <row r="2410" s="118" customFormat="1"/>
    <row r="2411" s="118" customFormat="1"/>
    <row r="2412" s="118" customFormat="1"/>
    <row r="2413" s="118" customFormat="1"/>
    <row r="2414" s="118" customFormat="1"/>
    <row r="2415" s="118" customFormat="1"/>
    <row r="2416" s="118" customFormat="1"/>
    <row r="2417" s="118" customFormat="1"/>
    <row r="2418" s="118" customFormat="1"/>
    <row r="2419" s="118" customFormat="1"/>
    <row r="2420" s="118" customFormat="1"/>
    <row r="2421" s="118" customFormat="1"/>
    <row r="2422" s="118" customFormat="1"/>
    <row r="2423" s="118" customFormat="1"/>
    <row r="2424" s="118" customFormat="1"/>
    <row r="2425" s="118" customFormat="1"/>
    <row r="2426" s="118" customFormat="1"/>
    <row r="2427" s="118" customFormat="1"/>
    <row r="2428" s="118" customFormat="1"/>
    <row r="2429" s="118" customFormat="1"/>
    <row r="2430" s="118" customFormat="1"/>
    <row r="2431" s="118" customFormat="1"/>
    <row r="2432" s="118" customFormat="1"/>
    <row r="2433" s="118" customFormat="1"/>
    <row r="2434" s="118" customFormat="1"/>
    <row r="2435" s="118" customFormat="1"/>
    <row r="2436" s="118" customFormat="1"/>
    <row r="2437" s="118" customFormat="1"/>
    <row r="2438" s="118" customFormat="1"/>
    <row r="2439" s="118" customFormat="1"/>
    <row r="2440" s="118" customFormat="1"/>
    <row r="2441" s="118" customFormat="1"/>
    <row r="2442" s="118" customFormat="1"/>
    <row r="2443" s="118" customFormat="1"/>
    <row r="2444" s="118" customFormat="1"/>
    <row r="2445" s="118" customFormat="1"/>
    <row r="2446" s="118" customFormat="1"/>
    <row r="2447" s="118" customFormat="1"/>
    <row r="2448" s="118" customFormat="1"/>
    <row r="2449" s="118" customFormat="1"/>
    <row r="2450" s="118" customFormat="1"/>
    <row r="2451" s="118" customFormat="1"/>
    <row r="2452" s="118" customFormat="1"/>
    <row r="2453" s="118" customFormat="1"/>
    <row r="2454" s="118" customFormat="1"/>
    <row r="2455" s="118" customFormat="1"/>
    <row r="2456" s="118" customFormat="1"/>
    <row r="2457" s="118" customFormat="1"/>
    <row r="2458" s="118" customFormat="1"/>
    <row r="2459" s="118" customFormat="1"/>
    <row r="2460" s="118" customFormat="1"/>
    <row r="2461" s="118" customFormat="1"/>
    <row r="2462" s="118" customFormat="1"/>
    <row r="2463" s="118" customFormat="1"/>
    <row r="2464" s="118" customFormat="1"/>
    <row r="2465" s="118" customFormat="1"/>
    <row r="2466" s="118" customFormat="1"/>
    <row r="2467" s="118" customFormat="1"/>
    <row r="2468" s="118" customFormat="1"/>
    <row r="2469" s="118" customFormat="1"/>
    <row r="2470" s="118" customFormat="1"/>
    <row r="2471" s="118" customFormat="1"/>
    <row r="2472" s="118" customFormat="1"/>
    <row r="2473" s="118" customFormat="1"/>
    <row r="2474" s="118" customFormat="1"/>
    <row r="2475" s="118" customFormat="1"/>
    <row r="2476" s="118" customFormat="1"/>
    <row r="2477" s="118" customFormat="1"/>
    <row r="2478" s="118" customFormat="1"/>
    <row r="2479" s="118" customFormat="1"/>
    <row r="2480" s="118" customFormat="1"/>
    <row r="2481" s="118" customFormat="1"/>
    <row r="2482" s="118" customFormat="1"/>
    <row r="2483" s="118" customFormat="1"/>
    <row r="2484" s="118" customFormat="1"/>
    <row r="2485" s="118" customFormat="1"/>
    <row r="2486" s="118" customFormat="1"/>
    <row r="2487" s="118" customFormat="1"/>
    <row r="2488" s="118" customFormat="1"/>
    <row r="2489" s="118" customFormat="1"/>
    <row r="2490" s="118" customFormat="1"/>
    <row r="2491" s="118" customFormat="1"/>
    <row r="2492" s="118" customFormat="1"/>
    <row r="2493" s="118" customFormat="1"/>
    <row r="2494" s="118" customFormat="1"/>
    <row r="2495" s="118" customFormat="1"/>
    <row r="2496" s="118" customFormat="1"/>
    <row r="2497" s="118" customFormat="1"/>
    <row r="2498" s="118" customFormat="1"/>
    <row r="2499" s="118" customFormat="1"/>
    <row r="2500" s="118" customFormat="1"/>
    <row r="2501" s="118" customFormat="1"/>
    <row r="2502" s="118" customFormat="1"/>
    <row r="2503" s="118" customFormat="1"/>
    <row r="2504" s="118" customFormat="1"/>
    <row r="2505" s="118" customFormat="1"/>
    <row r="2506" s="118" customFormat="1"/>
    <row r="2507" s="118" customFormat="1"/>
    <row r="2508" s="118" customFormat="1"/>
    <row r="2509" s="118" customFormat="1"/>
    <row r="2510" s="118" customFormat="1"/>
    <row r="2511" s="118" customFormat="1"/>
    <row r="2512" s="118" customFormat="1"/>
    <row r="2513" s="118" customFormat="1"/>
    <row r="2514" s="118" customFormat="1"/>
    <row r="2515" s="118" customFormat="1"/>
    <row r="2516" s="118" customFormat="1"/>
    <row r="2517" s="118" customFormat="1"/>
    <row r="2518" s="118" customFormat="1"/>
    <row r="2519" s="118" customFormat="1"/>
    <row r="2520" s="118" customFormat="1"/>
    <row r="2521" s="118" customFormat="1"/>
    <row r="2522" s="118" customFormat="1"/>
    <row r="2523" s="118" customFormat="1"/>
    <row r="2524" s="118" customFormat="1"/>
    <row r="2525" s="118" customFormat="1"/>
    <row r="2526" s="118" customFormat="1"/>
    <row r="2527" s="118" customFormat="1"/>
    <row r="2528" s="118" customFormat="1"/>
    <row r="2529" s="118" customFormat="1"/>
    <row r="2530" s="118" customFormat="1"/>
    <row r="2531" s="118" customFormat="1"/>
    <row r="2532" s="118" customFormat="1"/>
    <row r="2533" s="118" customFormat="1"/>
    <row r="2534" s="118" customFormat="1"/>
    <row r="2535" s="118" customFormat="1"/>
    <row r="2536" s="118" customFormat="1"/>
    <row r="2537" s="118" customFormat="1"/>
    <row r="2538" s="118" customFormat="1"/>
    <row r="2539" s="118" customFormat="1"/>
    <row r="2540" s="118" customFormat="1"/>
    <row r="2541" s="118" customFormat="1"/>
    <row r="2542" s="118" customFormat="1"/>
    <row r="2543" s="118" customFormat="1"/>
    <row r="2544" s="118" customFormat="1"/>
    <row r="2545" s="118" customFormat="1"/>
    <row r="2546" s="118" customFormat="1"/>
    <row r="2547" s="118" customFormat="1"/>
    <row r="2548" s="118" customFormat="1"/>
    <row r="2549" s="118" customFormat="1"/>
    <row r="2550" s="118" customFormat="1"/>
    <row r="2551" s="118" customFormat="1"/>
    <row r="2552" s="118" customFormat="1"/>
    <row r="2553" s="118" customFormat="1"/>
    <row r="2554" s="118" customFormat="1"/>
    <row r="2555" s="118" customFormat="1"/>
    <row r="2556" s="118" customFormat="1"/>
    <row r="2557" s="118" customFormat="1"/>
    <row r="2558" s="118" customFormat="1"/>
    <row r="2559" s="118" customFormat="1"/>
    <row r="2560" s="118" customFormat="1"/>
    <row r="2561" s="118" customFormat="1"/>
    <row r="2562" s="118" customFormat="1"/>
    <row r="2563" s="118" customFormat="1"/>
    <row r="2564" s="118" customFormat="1"/>
    <row r="2565" s="118" customFormat="1"/>
    <row r="2566" s="118" customFormat="1"/>
    <row r="2567" s="118" customFormat="1"/>
    <row r="2568" s="118" customFormat="1"/>
    <row r="2569" s="118" customFormat="1"/>
    <row r="2570" s="118" customFormat="1"/>
    <row r="2571" s="118" customFormat="1"/>
    <row r="2572" s="118" customFormat="1"/>
    <row r="2573" s="118" customFormat="1"/>
    <row r="2574" s="118" customFormat="1"/>
    <row r="2575" s="118" customFormat="1"/>
    <row r="2576" s="118" customFormat="1"/>
    <row r="2577" s="118" customFormat="1"/>
    <row r="2578" s="118" customFormat="1"/>
    <row r="2579" s="118" customFormat="1"/>
    <row r="2580" s="118" customFormat="1"/>
    <row r="2581" s="118" customFormat="1"/>
    <row r="2582" s="118" customFormat="1"/>
    <row r="2583" s="118" customFormat="1"/>
    <row r="2584" s="118" customFormat="1"/>
    <row r="2585" s="118" customFormat="1"/>
    <row r="2586" s="118" customFormat="1"/>
    <row r="2587" s="118" customFormat="1"/>
    <row r="2588" s="118" customFormat="1"/>
    <row r="2589" s="118" customFormat="1"/>
    <row r="2590" s="118" customFormat="1"/>
    <row r="2591" s="118" customFormat="1"/>
    <row r="2592" s="118" customFormat="1"/>
    <row r="2593" s="118" customFormat="1"/>
    <row r="2594" s="118" customFormat="1"/>
    <row r="2595" s="118" customFormat="1"/>
    <row r="2596" s="118" customFormat="1"/>
    <row r="2597" s="118" customFormat="1"/>
    <row r="2598" s="118" customFormat="1"/>
    <row r="2599" s="118" customFormat="1"/>
    <row r="2600" s="118" customFormat="1"/>
    <row r="2601" s="118" customFormat="1"/>
    <row r="2602" s="118" customFormat="1"/>
    <row r="2603" s="118" customFormat="1"/>
    <row r="2604" s="118" customFormat="1"/>
    <row r="2605" s="118" customFormat="1"/>
    <row r="2606" s="118" customFormat="1"/>
    <row r="2607" s="118" customFormat="1"/>
    <row r="2608" s="118" customFormat="1"/>
    <row r="2609" s="118" customFormat="1"/>
    <row r="2610" s="118" customFormat="1"/>
    <row r="2611" s="118" customFormat="1"/>
    <row r="2612" s="118" customFormat="1"/>
    <row r="2613" s="118" customFormat="1"/>
    <row r="2614" s="118" customFormat="1"/>
    <row r="2615" s="118" customFormat="1"/>
    <row r="2616" s="118" customFormat="1"/>
    <row r="2617" s="118" customFormat="1"/>
    <row r="2618" s="118" customFormat="1"/>
    <row r="2619" s="118" customFormat="1"/>
    <row r="2620" s="118" customFormat="1"/>
    <row r="2621" s="118" customFormat="1"/>
    <row r="2622" s="118" customFormat="1"/>
    <row r="2623" s="118" customFormat="1"/>
    <row r="2624" s="118" customFormat="1"/>
    <row r="2625" s="118" customFormat="1"/>
    <row r="2626" s="118" customFormat="1"/>
    <row r="2627" s="118" customFormat="1"/>
    <row r="2628" s="118" customFormat="1"/>
    <row r="2629" s="118" customFormat="1"/>
    <row r="2630" s="118" customFormat="1"/>
    <row r="2631" s="118" customFormat="1"/>
    <row r="2632" s="118" customFormat="1"/>
    <row r="2633" s="118" customFormat="1"/>
    <row r="2634" s="118" customFormat="1"/>
    <row r="2635" s="118" customFormat="1"/>
    <row r="2636" s="118" customFormat="1"/>
    <row r="2637" s="118" customFormat="1"/>
    <row r="2638" s="118" customFormat="1"/>
    <row r="2639" s="118" customFormat="1"/>
    <row r="2640" s="118" customFormat="1"/>
    <row r="2641" s="118" customFormat="1"/>
    <row r="2642" s="118" customFormat="1"/>
    <row r="2643" s="118" customFormat="1"/>
    <row r="2644" s="118" customFormat="1"/>
    <row r="2645" s="118" customFormat="1"/>
    <row r="2646" s="118" customFormat="1"/>
    <row r="2647" s="118" customFormat="1"/>
    <row r="2648" s="118" customFormat="1"/>
    <row r="2649" s="118" customFormat="1"/>
    <row r="2650" s="118" customFormat="1"/>
    <row r="2651" s="118" customFormat="1"/>
    <row r="2652" s="118" customFormat="1"/>
    <row r="2653" s="118" customFormat="1"/>
    <row r="2654" s="118" customFormat="1"/>
    <row r="2655" s="118" customFormat="1"/>
    <row r="2656" s="118" customFormat="1"/>
    <row r="2657" s="118" customFormat="1"/>
    <row r="2658" s="118" customFormat="1"/>
    <row r="2659" s="118" customFormat="1"/>
    <row r="2660" s="118" customFormat="1"/>
    <row r="2661" s="118" customFormat="1"/>
    <row r="2662" s="118" customFormat="1"/>
    <row r="2663" s="118" customFormat="1"/>
    <row r="2664" s="118" customFormat="1"/>
    <row r="2665" s="118" customFormat="1"/>
    <row r="2666" s="118" customFormat="1"/>
    <row r="2667" s="118" customFormat="1"/>
    <row r="2668" s="118" customFormat="1"/>
    <row r="2669" s="118" customFormat="1"/>
    <row r="2670" s="118" customFormat="1"/>
    <row r="2671" s="118" customFormat="1"/>
    <row r="2672" s="118" customFormat="1"/>
    <row r="2673" s="118" customFormat="1"/>
    <row r="2674" s="118" customFormat="1"/>
    <row r="2675" s="118" customFormat="1"/>
    <row r="2676" s="118" customFormat="1"/>
    <row r="2677" s="118" customFormat="1"/>
    <row r="2678" s="118" customFormat="1"/>
    <row r="2679" s="118" customFormat="1"/>
    <row r="2680" s="118" customFormat="1"/>
    <row r="2681" s="118" customFormat="1"/>
    <row r="2682" s="118" customFormat="1"/>
    <row r="2683" s="118" customFormat="1"/>
    <row r="2684" s="118" customFormat="1"/>
    <row r="2685" s="118" customFormat="1"/>
    <row r="2686" s="118" customFormat="1"/>
    <row r="2687" s="118" customFormat="1"/>
    <row r="2688" s="118" customFormat="1"/>
    <row r="2689" s="118" customFormat="1"/>
    <row r="2690" s="118" customFormat="1"/>
    <row r="2691" s="118" customFormat="1"/>
    <row r="2692" s="118" customFormat="1"/>
    <row r="2693" s="118" customFormat="1"/>
    <row r="2694" s="118" customFormat="1"/>
    <row r="2695" s="118" customFormat="1"/>
    <row r="2696" s="118" customFormat="1"/>
    <row r="2697" s="118" customFormat="1"/>
    <row r="2698" s="118" customFormat="1"/>
    <row r="2699" s="118" customFormat="1"/>
    <row r="2700" s="118" customFormat="1"/>
    <row r="2701" s="118" customFormat="1"/>
    <row r="2702" s="118" customFormat="1"/>
    <row r="2703" s="118" customFormat="1"/>
    <row r="2704" s="118" customFormat="1"/>
    <row r="2705" s="118" customFormat="1"/>
    <row r="2706" s="118" customFormat="1"/>
    <row r="2707" s="118" customFormat="1"/>
    <row r="2708" s="118" customFormat="1"/>
    <row r="2709" s="118" customFormat="1"/>
    <row r="2710" s="118" customFormat="1"/>
    <row r="2711" s="118" customFormat="1"/>
    <row r="2712" s="118" customFormat="1"/>
    <row r="2713" s="118" customFormat="1"/>
    <row r="2714" s="118" customFormat="1"/>
    <row r="2715" s="118" customFormat="1"/>
    <row r="2716" s="118" customFormat="1"/>
    <row r="2717" s="118" customFormat="1"/>
    <row r="2718" s="118" customFormat="1"/>
    <row r="2719" s="118" customFormat="1"/>
    <row r="2720" s="118" customFormat="1"/>
    <row r="2721" s="118" customFormat="1"/>
    <row r="2722" s="118" customFormat="1"/>
    <row r="2723" s="118" customFormat="1"/>
    <row r="2724" s="118" customFormat="1"/>
    <row r="2725" s="118" customFormat="1"/>
    <row r="2726" s="118" customFormat="1"/>
    <row r="2727" s="118" customFormat="1"/>
    <row r="2728" s="118" customFormat="1"/>
    <row r="2729" s="118" customFormat="1"/>
    <row r="2730" s="118" customFormat="1"/>
    <row r="2731" s="118" customFormat="1"/>
    <row r="2732" s="118" customFormat="1"/>
    <row r="2733" s="118" customFormat="1"/>
    <row r="2734" s="118" customFormat="1"/>
    <row r="2735" s="118" customFormat="1"/>
    <row r="2736" s="118" customFormat="1"/>
    <row r="2737" s="118" customFormat="1"/>
    <row r="2738" s="118" customFormat="1"/>
    <row r="2739" s="118" customFormat="1"/>
    <row r="2740" s="118" customFormat="1"/>
    <row r="2741" s="118" customFormat="1"/>
    <row r="2742" s="118" customFormat="1"/>
    <row r="2743" s="118" customFormat="1"/>
    <row r="2744" s="118" customFormat="1"/>
    <row r="2745" s="118" customFormat="1"/>
    <row r="2746" s="118" customFormat="1"/>
    <row r="2747" s="118" customFormat="1"/>
    <row r="2748" s="118" customFormat="1"/>
    <row r="2749" s="118" customFormat="1"/>
    <row r="2750" s="118" customFormat="1"/>
    <row r="2751" s="118" customFormat="1"/>
    <row r="2752" s="118" customFormat="1"/>
    <row r="2753" s="118" customFormat="1"/>
    <row r="2754" s="118" customFormat="1"/>
    <row r="2755" s="118" customFormat="1"/>
    <row r="2756" s="118" customFormat="1"/>
    <row r="2757" s="118" customFormat="1"/>
    <row r="2758" s="118" customFormat="1"/>
    <row r="2759" s="118" customFormat="1"/>
    <row r="2760" s="118" customFormat="1"/>
    <row r="2761" s="118" customFormat="1"/>
    <row r="2762" s="118" customFormat="1"/>
    <row r="2763" s="118" customFormat="1"/>
    <row r="2764" s="118" customFormat="1"/>
    <row r="2765" s="118" customFormat="1"/>
    <row r="2766" s="118" customFormat="1"/>
    <row r="2767" s="118" customFormat="1"/>
    <row r="2768" s="118" customFormat="1"/>
    <row r="2769" s="118" customFormat="1"/>
    <row r="2770" s="118" customFormat="1"/>
    <row r="2771" s="118" customFormat="1"/>
    <row r="2772" s="118" customFormat="1"/>
    <row r="2773" s="118" customFormat="1"/>
    <row r="2774" s="118" customFormat="1"/>
    <row r="2775" s="118" customFormat="1"/>
    <row r="2776" s="118" customFormat="1"/>
    <row r="2777" s="118" customFormat="1"/>
    <row r="2778" s="118" customFormat="1"/>
    <row r="2779" s="118" customFormat="1"/>
    <row r="2780" s="118" customFormat="1"/>
    <row r="2781" s="118" customFormat="1"/>
    <row r="2782" s="118" customFormat="1"/>
    <row r="2783" s="118" customFormat="1"/>
    <row r="2784" s="118" customFormat="1"/>
    <row r="2785" s="118" customFormat="1"/>
    <row r="2786" s="118" customFormat="1"/>
    <row r="2787" s="118" customFormat="1"/>
    <row r="2788" s="118" customFormat="1"/>
    <row r="2789" s="118" customFormat="1"/>
    <row r="2790" s="118" customFormat="1"/>
    <row r="2791" s="118" customFormat="1"/>
    <row r="2792" s="118" customFormat="1"/>
    <row r="2793" s="118" customFormat="1"/>
    <row r="2794" s="118" customFormat="1"/>
    <row r="2795" s="118" customFormat="1"/>
    <row r="2796" s="118" customFormat="1"/>
    <row r="2797" s="118" customFormat="1"/>
    <row r="2798" s="118" customFormat="1"/>
    <row r="2799" s="118" customFormat="1"/>
    <row r="2800" s="118" customFormat="1"/>
    <row r="2801" s="118" customFormat="1"/>
    <row r="2802" s="118" customFormat="1"/>
    <row r="2803" s="118" customFormat="1"/>
    <row r="2804" s="118" customFormat="1"/>
    <row r="2805" s="118" customFormat="1"/>
    <row r="2806" s="118" customFormat="1"/>
    <row r="2807" s="118" customFormat="1"/>
    <row r="2808" s="118" customFormat="1"/>
    <row r="2809" s="118" customFormat="1"/>
    <row r="2810" s="118" customFormat="1"/>
    <row r="2811" s="118" customFormat="1"/>
    <row r="2812" s="118" customFormat="1"/>
    <row r="2813" s="118" customFormat="1"/>
    <row r="2814" s="118" customFormat="1"/>
    <row r="2815" s="118" customFormat="1"/>
    <row r="2816" s="118" customFormat="1"/>
    <row r="2817" s="118" customFormat="1"/>
    <row r="2818" s="118" customFormat="1"/>
    <row r="2819" s="118" customFormat="1"/>
    <row r="2820" s="118" customFormat="1"/>
    <row r="2821" s="118" customFormat="1"/>
    <row r="2822" s="118" customFormat="1"/>
    <row r="2823" s="118" customFormat="1"/>
    <row r="2824" s="118" customFormat="1"/>
    <row r="2825" s="118" customFormat="1"/>
    <row r="2826" s="118" customFormat="1"/>
    <row r="2827" s="118" customFormat="1"/>
    <row r="2828" s="118" customFormat="1"/>
    <row r="2829" s="118" customFormat="1"/>
    <row r="2830" s="118" customFormat="1"/>
    <row r="2831" s="118" customFormat="1"/>
    <row r="2832" s="118" customFormat="1"/>
    <row r="2833" s="118" customFormat="1"/>
    <row r="2834" s="118" customFormat="1"/>
    <row r="2835" s="118" customFormat="1"/>
    <row r="2836" s="118" customFormat="1"/>
    <row r="2837" s="118" customFormat="1"/>
    <row r="2838" s="118" customFormat="1"/>
    <row r="2839" s="118" customFormat="1"/>
    <row r="2840" s="118" customFormat="1"/>
    <row r="2841" s="118" customFormat="1"/>
    <row r="2842" s="118" customFormat="1"/>
    <row r="2843" s="118" customFormat="1"/>
    <row r="2844" s="118" customFormat="1"/>
    <row r="2845" s="118" customFormat="1"/>
    <row r="2846" s="118" customFormat="1"/>
    <row r="2847" s="118" customFormat="1"/>
    <row r="2848" s="118" customFormat="1"/>
    <row r="2849" s="118" customFormat="1"/>
    <row r="2850" s="118" customFormat="1"/>
    <row r="2851" s="118" customFormat="1"/>
    <row r="2852" s="118" customFormat="1"/>
    <row r="2853" s="118" customFormat="1"/>
    <row r="2854" s="118" customFormat="1"/>
    <row r="2855" s="118" customFormat="1"/>
    <row r="2856" s="118" customFormat="1"/>
    <row r="2857" s="118" customFormat="1"/>
    <row r="2858" s="118" customFormat="1"/>
    <row r="2859" s="118" customFormat="1"/>
    <row r="2860" s="118" customFormat="1"/>
    <row r="2861" s="118" customFormat="1"/>
    <row r="2862" s="118" customFormat="1"/>
    <row r="2863" s="118" customFormat="1"/>
    <row r="2864" s="118" customFormat="1"/>
    <row r="2865" s="118" customFormat="1"/>
    <row r="2866" s="118" customFormat="1"/>
    <row r="2867" s="118" customFormat="1"/>
    <row r="2868" s="118" customFormat="1"/>
    <row r="2869" s="118" customFormat="1"/>
    <row r="2870" s="118" customFormat="1"/>
    <row r="2871" s="118" customFormat="1"/>
    <row r="2872" s="118" customFormat="1"/>
    <row r="2873" s="118" customFormat="1"/>
    <row r="2874" s="118" customFormat="1"/>
    <row r="2875" s="118" customFormat="1"/>
    <row r="2876" s="118" customFormat="1"/>
    <row r="2877" s="118" customFormat="1"/>
    <row r="2878" s="118" customFormat="1"/>
    <row r="2879" s="118" customFormat="1"/>
    <row r="2880" s="118" customFormat="1"/>
    <row r="2881" s="118" customFormat="1"/>
    <row r="2882" s="118" customFormat="1"/>
    <row r="2883" s="118" customFormat="1"/>
    <row r="2884" s="118" customFormat="1"/>
    <row r="2885" s="118" customFormat="1"/>
    <row r="2886" s="118" customFormat="1"/>
    <row r="2887" s="118" customFormat="1"/>
    <row r="2888" s="118" customFormat="1"/>
    <row r="2889" s="118" customFormat="1"/>
    <row r="2890" s="118" customFormat="1"/>
    <row r="2891" s="118" customFormat="1"/>
    <row r="2892" s="118" customFormat="1"/>
    <row r="2893" s="118" customFormat="1"/>
    <row r="2894" s="118" customFormat="1"/>
    <row r="2895" s="118" customFormat="1"/>
    <row r="2896" s="118" customFormat="1"/>
    <row r="2897" s="118" customFormat="1"/>
    <row r="2898" s="118" customFormat="1"/>
    <row r="2899" s="118" customFormat="1"/>
    <row r="2900" s="118" customFormat="1"/>
    <row r="2901" s="118" customFormat="1"/>
    <row r="2902" s="118" customFormat="1"/>
    <row r="2903" s="118" customFormat="1"/>
    <row r="2904" s="118" customFormat="1"/>
    <row r="2905" s="118" customFormat="1"/>
    <row r="2906" s="118" customFormat="1"/>
    <row r="2907" s="118" customFormat="1"/>
    <row r="2908" s="118" customFormat="1"/>
    <row r="2909" s="118" customFormat="1"/>
    <row r="2910" s="118" customFormat="1"/>
    <row r="2911" s="118" customFormat="1"/>
    <row r="2912" s="118" customFormat="1"/>
    <row r="2913" s="118" customFormat="1"/>
    <row r="2914" s="118" customFormat="1"/>
    <row r="2915" s="118" customFormat="1"/>
    <row r="2916" s="118" customFormat="1"/>
    <row r="2917" s="118" customFormat="1"/>
    <row r="2918" s="118" customFormat="1"/>
    <row r="2919" s="118" customFormat="1"/>
    <row r="2920" s="118" customFormat="1"/>
    <row r="2921" s="118" customFormat="1"/>
    <row r="2922" s="118" customFormat="1"/>
    <row r="2923" s="118" customFormat="1"/>
    <row r="2924" s="118" customFormat="1"/>
    <row r="2925" s="118" customFormat="1"/>
    <row r="2926" s="118" customFormat="1"/>
    <row r="2927" s="118" customFormat="1"/>
    <row r="2928" s="118" customFormat="1"/>
    <row r="2929" s="118" customFormat="1"/>
    <row r="2930" s="118" customFormat="1"/>
    <row r="2931" s="118" customFormat="1"/>
    <row r="2932" s="118" customFormat="1"/>
    <row r="2933" s="118" customFormat="1"/>
    <row r="2934" s="118" customFormat="1"/>
    <row r="2935" s="118" customFormat="1"/>
    <row r="2936" s="118" customFormat="1"/>
    <row r="2937" s="118" customFormat="1"/>
    <row r="2938" s="118" customFormat="1"/>
    <row r="2939" s="118" customFormat="1"/>
    <row r="2940" s="118" customFormat="1"/>
    <row r="2941" s="118" customFormat="1"/>
    <row r="2942" s="118" customFormat="1"/>
    <row r="2943" s="118" customFormat="1"/>
    <row r="2944" s="118" customFormat="1"/>
    <row r="2945" s="118" customFormat="1"/>
    <row r="2946" s="118" customFormat="1"/>
    <row r="2947" s="118" customFormat="1"/>
    <row r="2948" s="118" customFormat="1"/>
    <row r="2949" s="118" customFormat="1"/>
    <row r="2950" s="118" customFormat="1"/>
    <row r="2951" s="118" customFormat="1"/>
    <row r="2952" s="118" customFormat="1"/>
    <row r="2953" s="118" customFormat="1"/>
    <row r="2954" s="118" customFormat="1"/>
    <row r="2955" s="118" customFormat="1"/>
    <row r="2956" s="118" customFormat="1"/>
    <row r="2957" s="118" customFormat="1"/>
    <row r="2958" s="118" customFormat="1"/>
    <row r="2959" s="118" customFormat="1"/>
    <row r="2960" s="118" customFormat="1"/>
    <row r="2961" s="118" customFormat="1"/>
    <row r="2962" s="118" customFormat="1"/>
    <row r="2963" s="118" customFormat="1"/>
    <row r="2964" s="118" customFormat="1"/>
    <row r="2965" s="118" customFormat="1"/>
    <row r="2966" s="118" customFormat="1"/>
    <row r="2967" s="118" customFormat="1"/>
    <row r="2968" s="118" customFormat="1"/>
    <row r="2969" s="118" customFormat="1"/>
    <row r="2970" s="118" customFormat="1"/>
    <row r="2971" s="118" customFormat="1"/>
    <row r="2972" s="118" customFormat="1"/>
    <row r="2973" s="118" customFormat="1"/>
    <row r="2974" s="118" customFormat="1"/>
    <row r="2975" s="118" customFormat="1"/>
    <row r="2976" s="118" customFormat="1"/>
    <row r="2977" s="118" customFormat="1"/>
    <row r="2978" s="118" customFormat="1"/>
    <row r="2979" s="118" customFormat="1"/>
    <row r="2980" s="118" customFormat="1"/>
    <row r="2981" s="118" customFormat="1"/>
    <row r="2982" s="118" customFormat="1"/>
    <row r="2983" s="118" customFormat="1"/>
    <row r="2984" s="118" customFormat="1"/>
    <row r="2985" s="118" customFormat="1"/>
    <row r="2986" s="118" customFormat="1"/>
    <row r="2987" s="118" customFormat="1"/>
    <row r="2988" s="118" customFormat="1"/>
    <row r="2989" s="118" customFormat="1"/>
    <row r="2990" s="118" customFormat="1"/>
    <row r="2991" s="118" customFormat="1"/>
    <row r="2992" s="118" customFormat="1"/>
    <row r="2993" s="118" customFormat="1"/>
    <row r="2994" s="118" customFormat="1"/>
    <row r="2995" s="118" customFormat="1"/>
    <row r="2996" s="118" customFormat="1"/>
    <row r="2997" s="118" customFormat="1"/>
    <row r="2998" s="118" customFormat="1"/>
    <row r="2999" s="118" customFormat="1"/>
    <row r="3000" s="118" customFormat="1"/>
    <row r="3001" s="118" customFormat="1"/>
    <row r="3002" s="118" customFormat="1"/>
    <row r="3003" s="118" customFormat="1"/>
    <row r="3004" s="118" customFormat="1"/>
    <row r="3005" s="118" customFormat="1"/>
    <row r="3006" s="118" customFormat="1"/>
    <row r="3007" s="118" customFormat="1"/>
    <row r="3008" s="118" customFormat="1"/>
    <row r="3009" s="118" customFormat="1"/>
    <row r="3010" s="118" customFormat="1"/>
    <row r="3011" s="118" customFormat="1"/>
    <row r="3012" s="118" customFormat="1"/>
    <row r="3013" s="118" customFormat="1"/>
    <row r="3014" s="118" customFormat="1"/>
    <row r="3015" s="118" customFormat="1"/>
    <row r="3016" s="118" customFormat="1"/>
    <row r="3017" s="118" customFormat="1"/>
    <row r="3018" s="118" customFormat="1"/>
    <row r="3019" s="118" customFormat="1"/>
    <row r="3020" s="118" customFormat="1"/>
    <row r="3021" s="118" customFormat="1"/>
    <row r="3022" s="118" customFormat="1"/>
    <row r="3023" s="118" customFormat="1"/>
    <row r="3024" s="118" customFormat="1"/>
    <row r="3025" s="118" customFormat="1"/>
    <row r="3026" s="118" customFormat="1"/>
    <row r="3027" s="118" customFormat="1"/>
    <row r="3028" s="118" customFormat="1"/>
    <row r="3029" s="118" customFormat="1"/>
    <row r="3030" s="118" customFormat="1"/>
    <row r="3031" s="118" customFormat="1"/>
    <row r="3032" s="118" customFormat="1"/>
    <row r="3033" s="118" customFormat="1"/>
    <row r="3034" s="118" customFormat="1"/>
    <row r="3035" s="118" customFormat="1"/>
    <row r="3036" s="118" customFormat="1"/>
    <row r="3037" s="118" customFormat="1"/>
    <row r="3038" s="118" customFormat="1"/>
    <row r="3039" s="118" customFormat="1"/>
    <row r="3040" s="118" customFormat="1"/>
    <row r="3041" s="118" customFormat="1"/>
    <row r="3042" s="118" customFormat="1"/>
    <row r="3043" s="118" customFormat="1"/>
    <row r="3044" s="118" customFormat="1"/>
    <row r="3045" s="118" customFormat="1"/>
    <row r="3046" s="118" customFormat="1"/>
    <row r="3047" s="118" customFormat="1"/>
    <row r="3048" s="118" customFormat="1"/>
    <row r="3049" s="118" customFormat="1"/>
    <row r="3050" s="118" customFormat="1"/>
    <row r="3051" s="118" customFormat="1"/>
    <row r="3052" s="118" customFormat="1"/>
    <row r="3053" s="118" customFormat="1"/>
    <row r="3054" s="118" customFormat="1"/>
    <row r="3055" s="118" customFormat="1"/>
    <row r="3056" s="118" customFormat="1"/>
    <row r="3057" s="118" customFormat="1"/>
    <row r="3058" s="118" customFormat="1"/>
    <row r="3059" s="118" customFormat="1"/>
    <row r="3060" s="118" customFormat="1"/>
    <row r="3061" s="118" customFormat="1"/>
    <row r="3062" s="118" customFormat="1"/>
    <row r="3063" s="118" customFormat="1"/>
    <row r="3064" s="118" customFormat="1"/>
    <row r="3065" s="118" customFormat="1"/>
    <row r="3066" s="118" customFormat="1"/>
    <row r="3067" s="118" customFormat="1"/>
    <row r="3068" s="118" customFormat="1"/>
    <row r="3069" s="118" customFormat="1"/>
    <row r="3070" s="118" customFormat="1"/>
    <row r="3071" s="118" customFormat="1"/>
    <row r="3072" s="118" customFormat="1"/>
    <row r="3073" s="118" customFormat="1"/>
    <row r="3074" s="118" customFormat="1"/>
    <row r="3075" s="118" customFormat="1"/>
    <row r="3076" s="118" customFormat="1"/>
    <row r="3077" s="118" customFormat="1"/>
    <row r="3078" s="118" customFormat="1"/>
    <row r="3079" s="118" customFormat="1"/>
    <row r="3080" s="118" customFormat="1"/>
    <row r="3081" s="118" customFormat="1"/>
    <row r="3082" s="118" customFormat="1"/>
    <row r="3083" s="118" customFormat="1"/>
    <row r="3084" s="118" customFormat="1"/>
    <row r="3085" s="118" customFormat="1"/>
    <row r="3086" s="118" customFormat="1"/>
    <row r="3087" s="118" customFormat="1"/>
    <row r="3088" s="118" customFormat="1"/>
    <row r="3089" s="118" customFormat="1"/>
    <row r="3090" s="118" customFormat="1"/>
    <row r="3091" s="118" customFormat="1"/>
    <row r="3092" s="118" customFormat="1"/>
    <row r="3093" s="118" customFormat="1"/>
    <row r="3094" s="118" customFormat="1"/>
    <row r="3095" s="118" customFormat="1"/>
    <row r="3096" s="118" customFormat="1"/>
    <row r="3097" s="118" customFormat="1"/>
    <row r="3098" s="118" customFormat="1"/>
    <row r="3099" s="118" customFormat="1"/>
    <row r="3100" s="118" customFormat="1"/>
    <row r="3101" s="118" customFormat="1"/>
    <row r="3102" s="118" customFormat="1"/>
    <row r="3103" s="118" customFormat="1"/>
    <row r="3104" s="118" customFormat="1"/>
    <row r="3105" s="118" customFormat="1"/>
    <row r="3106" s="118" customFormat="1"/>
    <row r="3107" s="118" customFormat="1"/>
    <row r="3108" s="118" customFormat="1"/>
    <row r="3109" s="118" customFormat="1"/>
    <row r="3110" s="118" customFormat="1"/>
    <row r="3111" s="118" customFormat="1"/>
    <row r="3112" s="118" customFormat="1"/>
    <row r="3113" s="118" customFormat="1"/>
    <row r="3114" s="118" customFormat="1"/>
    <row r="3115" s="118" customFormat="1"/>
    <row r="3116" s="118" customFormat="1"/>
    <row r="3117" s="118" customFormat="1"/>
    <row r="3118" s="118" customFormat="1"/>
    <row r="3119" s="118" customFormat="1"/>
    <row r="3120" s="118" customFormat="1"/>
    <row r="3121" s="118" customFormat="1"/>
    <row r="3122" s="118" customFormat="1"/>
    <row r="3123" s="118" customFormat="1"/>
    <row r="3124" s="118" customFormat="1"/>
    <row r="3125" s="118" customFormat="1"/>
    <row r="3126" s="118" customFormat="1"/>
    <row r="3127" s="118" customFormat="1"/>
    <row r="3128" s="118" customFormat="1"/>
    <row r="3129" s="118" customFormat="1"/>
    <row r="3130" s="118" customFormat="1"/>
    <row r="3131" s="118" customFormat="1"/>
    <row r="3132" s="118" customFormat="1"/>
    <row r="3133" s="118" customFormat="1"/>
    <row r="3134" s="118" customFormat="1"/>
    <row r="3135" s="118" customFormat="1"/>
    <row r="3136" s="118" customFormat="1"/>
    <row r="3137" s="118" customFormat="1"/>
    <row r="3138" s="118" customFormat="1"/>
    <row r="3139" s="118" customFormat="1"/>
    <row r="3140" s="118" customFormat="1"/>
    <row r="3141" s="118" customFormat="1"/>
    <row r="3142" s="118" customFormat="1"/>
    <row r="3143" s="118" customFormat="1"/>
    <row r="3144" s="118" customFormat="1"/>
    <row r="3145" s="118" customFormat="1"/>
    <row r="3146" s="118" customFormat="1"/>
    <row r="3147" s="118" customFormat="1"/>
    <row r="3148" s="118" customFormat="1"/>
    <row r="3149" s="118" customFormat="1"/>
    <row r="3150" s="118" customFormat="1"/>
    <row r="3151" s="118" customFormat="1"/>
    <row r="3152" s="118" customFormat="1"/>
    <row r="3153" s="118" customFormat="1"/>
    <row r="3154" s="118" customFormat="1"/>
    <row r="3155" s="118" customFormat="1"/>
    <row r="3156" s="118" customFormat="1"/>
    <row r="3157" s="118" customFormat="1"/>
    <row r="3158" s="118" customFormat="1"/>
    <row r="3159" s="118" customFormat="1"/>
    <row r="3160" s="118" customFormat="1"/>
    <row r="3161" s="118" customFormat="1"/>
    <row r="3162" s="118" customFormat="1"/>
    <row r="3163" s="118" customFormat="1"/>
    <row r="3164" s="118" customFormat="1"/>
    <row r="3165" s="118" customFormat="1"/>
    <row r="3166" s="118" customFormat="1"/>
    <row r="3167" s="118" customFormat="1"/>
    <row r="3168" s="118" customFormat="1"/>
    <row r="3169" s="118" customFormat="1"/>
    <row r="3170" s="118" customFormat="1"/>
    <row r="3171" s="118" customFormat="1"/>
    <row r="3172" s="118" customFormat="1"/>
    <row r="3173" s="118" customFormat="1"/>
    <row r="3174" s="118" customFormat="1"/>
    <row r="3175" s="118" customFormat="1"/>
    <row r="3176" s="118" customFormat="1"/>
    <row r="3177" s="118" customFormat="1"/>
    <row r="3178" s="118" customFormat="1"/>
    <row r="3179" s="118" customFormat="1"/>
    <row r="3180" s="118" customFormat="1"/>
    <row r="3181" s="118" customFormat="1"/>
    <row r="3182" s="118" customFormat="1"/>
    <row r="3183" s="118" customFormat="1"/>
    <row r="3184" s="118" customFormat="1"/>
    <row r="3185" s="118" customFormat="1"/>
    <row r="3186" s="118" customFormat="1"/>
    <row r="3187" s="118" customFormat="1"/>
    <row r="3188" s="118" customFormat="1"/>
    <row r="3189" s="118" customFormat="1"/>
    <row r="3190" s="118" customFormat="1"/>
    <row r="3191" s="118" customFormat="1"/>
    <row r="3192" s="118" customFormat="1"/>
    <row r="3193" s="118" customFormat="1"/>
    <row r="3194" s="118" customFormat="1"/>
    <row r="3195" s="118" customFormat="1"/>
    <row r="3196" s="118" customFormat="1"/>
    <row r="3197" s="118" customFormat="1"/>
    <row r="3198" s="118" customFormat="1"/>
    <row r="3199" s="118" customFormat="1"/>
    <row r="3200" s="118" customFormat="1"/>
    <row r="3201" s="118" customFormat="1"/>
    <row r="3202" s="118" customFormat="1"/>
    <row r="3203" s="118" customFormat="1"/>
    <row r="3204" s="118" customFormat="1"/>
    <row r="3205" s="118" customFormat="1"/>
    <row r="3206" s="118" customFormat="1"/>
    <row r="3207" s="118" customFormat="1"/>
    <row r="3208" s="118" customFormat="1"/>
    <row r="3209" s="118" customFormat="1"/>
    <row r="3210" s="118" customFormat="1"/>
    <row r="3211" s="118" customFormat="1"/>
    <row r="3212" s="118" customFormat="1"/>
    <row r="3213" s="118" customFormat="1"/>
    <row r="3214" s="118" customFormat="1"/>
    <row r="3215" s="118" customFormat="1"/>
    <row r="3216" s="118" customFormat="1"/>
    <row r="3217" s="118" customFormat="1"/>
    <row r="3218" s="118" customFormat="1"/>
    <row r="3219" s="118" customFormat="1"/>
    <row r="3220" s="118" customFormat="1"/>
    <row r="3221" s="118" customFormat="1"/>
    <row r="3222" s="118" customFormat="1"/>
    <row r="3223" s="118" customFormat="1"/>
    <row r="3224" s="118" customFormat="1"/>
    <row r="3225" s="118" customFormat="1"/>
    <row r="3226" s="118" customFormat="1"/>
    <row r="3227" s="118" customFormat="1"/>
    <row r="3228" s="118" customFormat="1"/>
    <row r="3229" s="118" customFormat="1"/>
    <row r="3230" s="118" customFormat="1"/>
    <row r="3231" s="118" customFormat="1"/>
    <row r="3232" s="118" customFormat="1"/>
    <row r="3233" s="118" customFormat="1"/>
    <row r="3234" s="118" customFormat="1"/>
    <row r="3235" s="118" customFormat="1"/>
    <row r="3236" s="118" customFormat="1"/>
    <row r="3237" s="118" customFormat="1"/>
    <row r="3238" s="118" customFormat="1"/>
    <row r="3239" s="118" customFormat="1"/>
    <row r="3240" s="118" customFormat="1"/>
    <row r="3241" s="118" customFormat="1"/>
    <row r="3242" s="118" customFormat="1"/>
    <row r="3243" s="118" customFormat="1"/>
    <row r="3244" s="118" customFormat="1"/>
    <row r="3245" s="118" customFormat="1"/>
    <row r="3246" s="118" customFormat="1"/>
    <row r="3247" s="118" customFormat="1"/>
    <row r="3248" s="118" customFormat="1"/>
    <row r="3249" s="118" customFormat="1"/>
    <row r="3250" s="118" customFormat="1"/>
    <row r="3251" s="118" customFormat="1"/>
    <row r="3252" s="118" customFormat="1"/>
    <row r="3253" s="118" customFormat="1"/>
    <row r="3254" s="118" customFormat="1"/>
    <row r="3255" s="118" customFormat="1"/>
    <row r="3256" s="118" customFormat="1"/>
    <row r="3257" s="118" customFormat="1"/>
    <row r="3258" s="118" customFormat="1"/>
    <row r="3259" s="118" customFormat="1"/>
    <row r="3260" s="118" customFormat="1"/>
    <row r="3261" s="118" customFormat="1"/>
    <row r="3262" s="118" customFormat="1"/>
    <row r="3263" s="118" customFormat="1"/>
    <row r="3264" s="118" customFormat="1"/>
    <row r="3265" s="118" customFormat="1"/>
    <row r="3266" s="118" customFormat="1"/>
    <row r="3267" s="118" customFormat="1"/>
    <row r="3268" s="118" customFormat="1"/>
    <row r="3269" s="118" customFormat="1"/>
    <row r="3270" s="118" customFormat="1"/>
    <row r="3271" s="118" customFormat="1"/>
    <row r="3272" s="118" customFormat="1"/>
    <row r="3273" s="118" customFormat="1"/>
    <row r="3274" s="118" customFormat="1"/>
    <row r="3275" s="118" customFormat="1"/>
    <row r="3276" s="118" customFormat="1"/>
    <row r="3277" s="118" customFormat="1"/>
    <row r="3278" s="118" customFormat="1"/>
    <row r="3279" s="118" customFormat="1"/>
    <row r="3280" s="118" customFormat="1"/>
    <row r="3281" s="118" customFormat="1"/>
    <row r="3282" s="118" customFormat="1"/>
    <row r="3283" s="118" customFormat="1"/>
    <row r="3284" s="118" customFormat="1"/>
    <row r="3285" s="118" customFormat="1"/>
    <row r="3286" s="118" customFormat="1"/>
    <row r="3287" s="118" customFormat="1"/>
    <row r="3288" s="118" customFormat="1"/>
    <row r="3289" s="118" customFormat="1"/>
    <row r="3290" s="118" customFormat="1"/>
    <row r="3291" s="118" customFormat="1"/>
    <row r="3292" s="118" customFormat="1"/>
    <row r="3293" s="118" customFormat="1"/>
    <row r="3294" s="118" customFormat="1"/>
    <row r="3295" s="118" customFormat="1"/>
    <row r="3296" s="118" customFormat="1"/>
    <row r="3297" s="118" customFormat="1"/>
    <row r="3298" s="118" customFormat="1"/>
    <row r="3299" s="118" customFormat="1"/>
    <row r="3300" s="118" customFormat="1"/>
    <row r="3301" s="118" customFormat="1"/>
    <row r="3302" s="118" customFormat="1"/>
    <row r="3303" s="118" customFormat="1"/>
    <row r="3304" s="118" customFormat="1"/>
    <row r="3305" s="118" customFormat="1"/>
    <row r="3306" s="118" customFormat="1"/>
    <row r="3307" s="118" customFormat="1"/>
    <row r="3308" s="118" customFormat="1"/>
    <row r="3309" s="118" customFormat="1"/>
    <row r="3310" s="118" customFormat="1"/>
    <row r="3311" s="118" customFormat="1"/>
    <row r="3312" s="118" customFormat="1"/>
    <row r="3313" s="118" customFormat="1"/>
    <row r="3314" s="118" customFormat="1"/>
    <row r="3315" s="118" customFormat="1"/>
    <row r="3316" s="118" customFormat="1"/>
    <row r="3317" s="118" customFormat="1"/>
    <row r="3318" s="118" customFormat="1"/>
    <row r="3319" s="118" customFormat="1"/>
    <row r="3320" s="118" customFormat="1"/>
    <row r="3321" s="118" customFormat="1"/>
    <row r="3322" s="118" customFormat="1"/>
    <row r="3323" s="118" customFormat="1"/>
    <row r="3324" s="118" customFormat="1"/>
    <row r="3325" s="118" customFormat="1"/>
    <row r="3326" s="118" customFormat="1"/>
    <row r="3327" s="118" customFormat="1"/>
    <row r="3328" s="118" customFormat="1"/>
    <row r="3329" s="118" customFormat="1"/>
    <row r="3330" s="118" customFormat="1"/>
    <row r="3331" s="118" customFormat="1"/>
    <row r="3332" s="118" customFormat="1"/>
    <row r="3333" s="118" customFormat="1"/>
    <row r="3334" s="118" customFormat="1"/>
    <row r="3335" s="118" customFormat="1"/>
    <row r="3336" s="118" customFormat="1"/>
    <row r="3337" s="118" customFormat="1"/>
    <row r="3338" s="118" customFormat="1"/>
    <row r="3339" s="118" customFormat="1"/>
    <row r="3340" s="118" customFormat="1"/>
    <row r="3341" s="118" customFormat="1"/>
    <row r="3342" s="118" customFormat="1"/>
    <row r="3343" s="118" customFormat="1"/>
    <row r="3344" s="118" customFormat="1"/>
    <row r="3345" s="118" customFormat="1"/>
    <row r="3346" s="118" customFormat="1"/>
    <row r="3347" s="118" customFormat="1"/>
    <row r="3348" s="118" customFormat="1"/>
    <row r="3349" s="118" customFormat="1"/>
    <row r="3350" s="118" customFormat="1"/>
    <row r="3351" s="118" customFormat="1"/>
    <row r="3352" s="118" customFormat="1"/>
    <row r="3353" s="118" customFormat="1"/>
    <row r="3354" s="118" customFormat="1"/>
    <row r="3355" s="118" customFormat="1"/>
    <row r="3356" s="118" customFormat="1"/>
    <row r="3357" s="118" customFormat="1"/>
    <row r="3358" s="118" customFormat="1"/>
    <row r="3359" s="118" customFormat="1"/>
    <row r="3360" s="118" customFormat="1"/>
    <row r="3361" s="118" customFormat="1"/>
    <row r="3362" s="118" customFormat="1"/>
    <row r="3363" s="118" customFormat="1"/>
    <row r="3364" s="118" customFormat="1"/>
    <row r="3365" s="118" customFormat="1"/>
    <row r="3366" s="118" customFormat="1"/>
    <row r="3367" s="118" customFormat="1"/>
    <row r="3368" s="118" customFormat="1"/>
    <row r="3369" s="118" customFormat="1"/>
    <row r="3370" s="118" customFormat="1"/>
    <row r="3371" s="118" customFormat="1"/>
    <row r="3372" s="118" customFormat="1"/>
    <row r="3373" s="118" customFormat="1"/>
    <row r="3374" s="118" customFormat="1"/>
    <row r="3375" s="118" customFormat="1"/>
    <row r="3376" s="118" customFormat="1"/>
    <row r="3377" s="118" customFormat="1"/>
    <row r="3378" s="118" customFormat="1"/>
    <row r="3379" s="118" customFormat="1"/>
    <row r="3380" s="118" customFormat="1"/>
    <row r="3381" s="118" customFormat="1"/>
    <row r="3382" s="118" customFormat="1"/>
    <row r="3383" s="118" customFormat="1"/>
    <row r="3384" s="118" customFormat="1"/>
    <row r="3385" s="118" customFormat="1"/>
    <row r="3386" s="118" customFormat="1"/>
    <row r="3387" s="118" customFormat="1"/>
    <row r="3388" s="118" customFormat="1"/>
    <row r="3389" s="118" customFormat="1"/>
    <row r="3390" s="118" customFormat="1"/>
    <row r="3391" s="118" customFormat="1"/>
    <row r="3392" s="118" customFormat="1"/>
    <row r="3393" s="118" customFormat="1"/>
    <row r="3394" s="118" customFormat="1"/>
    <row r="3395" s="118" customFormat="1"/>
    <row r="3396" s="118" customFormat="1"/>
    <row r="3397" s="118" customFormat="1"/>
    <row r="3398" s="118" customFormat="1"/>
    <row r="3399" s="118" customFormat="1"/>
    <row r="3400" s="118" customFormat="1"/>
    <row r="3401" s="118" customFormat="1"/>
    <row r="3402" s="118" customFormat="1"/>
    <row r="3403" s="118" customFormat="1"/>
    <row r="3404" s="118" customFormat="1"/>
    <row r="3405" s="118" customFormat="1"/>
    <row r="3406" s="118" customFormat="1"/>
    <row r="3407" s="118" customFormat="1"/>
    <row r="3408" s="118" customFormat="1"/>
    <row r="3409" s="118" customFormat="1"/>
    <row r="3410" s="118" customFormat="1"/>
    <row r="3411" s="118" customFormat="1"/>
    <row r="3412" s="118" customFormat="1"/>
    <row r="3413" s="118" customFormat="1"/>
    <row r="3414" s="118" customFormat="1"/>
    <row r="3415" s="118" customFormat="1"/>
    <row r="3416" s="118" customFormat="1"/>
    <row r="3417" s="118" customFormat="1"/>
    <row r="3418" s="118" customFormat="1"/>
    <row r="3419" s="118" customFormat="1"/>
    <row r="3420" s="118" customFormat="1"/>
    <row r="3421" s="118" customFormat="1"/>
    <row r="3422" s="118" customFormat="1"/>
    <row r="3423" s="118" customFormat="1"/>
    <row r="3424" s="118" customFormat="1"/>
    <row r="3425" s="118" customFormat="1"/>
    <row r="3426" s="118" customFormat="1"/>
    <row r="3427" s="118" customFormat="1"/>
    <row r="3428" s="118" customFormat="1"/>
    <row r="3429" s="118" customFormat="1"/>
    <row r="3430" s="118" customFormat="1"/>
    <row r="3431" s="118" customFormat="1"/>
    <row r="3432" s="118" customFormat="1"/>
    <row r="3433" s="118" customFormat="1"/>
    <row r="3434" s="118" customFormat="1"/>
    <row r="3435" s="118" customFormat="1"/>
    <row r="3436" s="118" customFormat="1"/>
    <row r="3437" s="118" customFormat="1"/>
    <row r="3438" s="118" customFormat="1"/>
    <row r="3439" s="118" customFormat="1"/>
    <row r="3440" s="118" customFormat="1"/>
    <row r="3441" s="118" customFormat="1"/>
    <row r="3442" s="118" customFormat="1"/>
    <row r="3443" s="118" customFormat="1"/>
    <row r="3444" s="118" customFormat="1"/>
    <row r="3445" s="118" customFormat="1"/>
    <row r="3446" s="118" customFormat="1"/>
    <row r="3447" s="118" customFormat="1"/>
    <row r="3448" s="118" customFormat="1"/>
    <row r="3449" s="118" customFormat="1"/>
    <row r="3450" s="118" customFormat="1"/>
    <row r="3451" s="118" customFormat="1"/>
    <row r="3452" s="118" customFormat="1"/>
    <row r="3453" s="118" customFormat="1"/>
    <row r="3454" s="118" customFormat="1"/>
    <row r="3455" s="118" customFormat="1"/>
    <row r="3456" s="118" customFormat="1"/>
    <row r="3457" s="118" customFormat="1"/>
    <row r="3458" s="118" customFormat="1"/>
    <row r="3459" s="118" customFormat="1"/>
    <row r="3460" s="118" customFormat="1"/>
    <row r="3461" s="118" customFormat="1"/>
    <row r="3462" s="118" customFormat="1"/>
    <row r="3463" s="118" customFormat="1"/>
    <row r="3464" s="118" customFormat="1"/>
    <row r="3465" s="118" customFormat="1"/>
    <row r="3466" s="118" customFormat="1"/>
    <row r="3467" s="118" customFormat="1"/>
    <row r="3468" s="118" customFormat="1"/>
    <row r="3469" s="118" customFormat="1"/>
    <row r="3470" s="118" customFormat="1"/>
    <row r="3471" s="118" customFormat="1"/>
    <row r="3472" s="118" customFormat="1"/>
    <row r="3473" s="118" customFormat="1"/>
    <row r="3474" s="118" customFormat="1"/>
    <row r="3475" s="118" customFormat="1"/>
    <row r="3476" s="118" customFormat="1"/>
    <row r="3477" s="118" customFormat="1"/>
    <row r="3478" s="118" customFormat="1"/>
    <row r="3479" s="118" customFormat="1"/>
    <row r="3480" s="118" customFormat="1"/>
    <row r="3481" s="118" customFormat="1"/>
    <row r="3482" s="118" customFormat="1"/>
    <row r="3483" s="118" customFormat="1"/>
    <row r="3484" s="118" customFormat="1"/>
    <row r="3485" s="118" customFormat="1"/>
    <row r="3486" s="118" customFormat="1"/>
    <row r="3487" s="118" customFormat="1"/>
    <row r="3488" s="118" customFormat="1"/>
    <row r="3489" s="118" customFormat="1"/>
    <row r="3490" s="118" customFormat="1"/>
    <row r="3491" s="118" customFormat="1"/>
    <row r="3492" s="118" customFormat="1"/>
    <row r="3493" s="118" customFormat="1"/>
    <row r="3494" s="118" customFormat="1"/>
    <row r="3495" s="118" customFormat="1"/>
    <row r="3496" s="118" customFormat="1"/>
    <row r="3497" s="118" customFormat="1"/>
    <row r="3498" s="118" customFormat="1"/>
    <row r="3499" s="118" customFormat="1"/>
    <row r="3500" s="118" customFormat="1"/>
    <row r="3501" s="118" customFormat="1"/>
    <row r="3502" s="118" customFormat="1"/>
    <row r="3503" s="118" customFormat="1"/>
    <row r="3504" s="118" customFormat="1"/>
    <row r="3505" s="118" customFormat="1"/>
    <row r="3506" s="118" customFormat="1"/>
    <row r="3507" s="118" customFormat="1"/>
    <row r="3508" s="118" customFormat="1"/>
    <row r="3509" s="118" customFormat="1"/>
    <row r="3510" s="118" customFormat="1"/>
    <row r="3511" s="118" customFormat="1"/>
    <row r="3512" s="118" customFormat="1"/>
    <row r="3513" s="118" customFormat="1"/>
    <row r="3514" s="118" customFormat="1"/>
    <row r="3515" s="118" customFormat="1"/>
    <row r="3516" s="118" customFormat="1"/>
    <row r="3517" s="118" customFormat="1"/>
    <row r="3518" s="118" customFormat="1"/>
    <row r="3519" s="118" customFormat="1"/>
    <row r="3520" s="118" customFormat="1"/>
    <row r="3521" s="118" customFormat="1"/>
    <row r="3522" s="118" customFormat="1"/>
    <row r="3523" s="118" customFormat="1"/>
    <row r="3524" s="118" customFormat="1"/>
    <row r="3525" s="118" customFormat="1"/>
    <row r="3526" s="118" customFormat="1"/>
    <row r="3527" s="118" customFormat="1"/>
    <row r="3528" s="118" customFormat="1"/>
    <row r="3529" s="118" customFormat="1"/>
    <row r="3530" s="118" customFormat="1"/>
    <row r="3531" s="118" customFormat="1"/>
    <row r="3532" s="118" customFormat="1"/>
    <row r="3533" s="118" customFormat="1"/>
    <row r="3534" s="118" customFormat="1"/>
    <row r="3535" s="118" customFormat="1"/>
    <row r="3536" s="118" customFormat="1"/>
    <row r="3537" s="118" customFormat="1"/>
    <row r="3538" s="118" customFormat="1"/>
    <row r="3539" s="118" customFormat="1"/>
    <row r="3540" s="118" customFormat="1"/>
    <row r="3541" s="118" customFormat="1"/>
    <row r="3542" s="118" customFormat="1"/>
    <row r="3543" s="118" customFormat="1"/>
    <row r="3544" s="118" customFormat="1"/>
    <row r="3545" s="118" customFormat="1"/>
    <row r="3546" s="118" customFormat="1"/>
    <row r="3547" s="118" customFormat="1"/>
    <row r="3548" s="118" customFormat="1"/>
    <row r="3549" s="118" customFormat="1"/>
    <row r="3550" s="118" customFormat="1"/>
    <row r="3551" s="118" customFormat="1"/>
    <row r="3552" s="118" customFormat="1"/>
    <row r="3553" s="118" customFormat="1"/>
    <row r="3554" s="118" customFormat="1"/>
    <row r="3555" s="118" customFormat="1"/>
    <row r="3556" s="118" customFormat="1"/>
    <row r="3557" s="118" customFormat="1"/>
    <row r="3558" s="118" customFormat="1"/>
    <row r="3559" s="118" customFormat="1"/>
    <row r="3560" s="118" customFormat="1"/>
    <row r="3561" s="118" customFormat="1"/>
    <row r="3562" s="118" customFormat="1"/>
    <row r="3563" s="118" customFormat="1"/>
    <row r="3564" s="118" customFormat="1"/>
    <row r="3565" s="118" customFormat="1"/>
    <row r="3566" s="118" customFormat="1"/>
    <row r="3567" s="118" customFormat="1"/>
    <row r="3568" s="118" customFormat="1"/>
    <row r="3569" s="118" customFormat="1"/>
    <row r="3570" s="118" customFormat="1"/>
    <row r="3571" s="118" customFormat="1"/>
    <row r="3572" s="118" customFormat="1"/>
    <row r="3573" s="118" customFormat="1"/>
    <row r="3574" s="118" customFormat="1"/>
    <row r="3575" s="118" customFormat="1"/>
    <row r="3576" s="118" customFormat="1"/>
    <row r="3577" s="118" customFormat="1"/>
    <row r="3578" s="118" customFormat="1"/>
    <row r="3579" s="118" customFormat="1"/>
    <row r="3580" s="118" customFormat="1"/>
    <row r="3581" s="118" customFormat="1"/>
    <row r="3582" s="118" customFormat="1"/>
    <row r="3583" s="118" customFormat="1"/>
    <row r="3584" s="118" customFormat="1"/>
    <row r="3585" s="118" customFormat="1"/>
    <row r="3586" s="118" customFormat="1"/>
    <row r="3587" s="118" customFormat="1"/>
    <row r="3588" s="118" customFormat="1"/>
    <row r="3589" s="118" customFormat="1"/>
    <row r="3590" s="118" customFormat="1"/>
    <row r="3591" s="118" customFormat="1"/>
    <row r="3592" s="118" customFormat="1"/>
    <row r="3593" s="118" customFormat="1"/>
    <row r="3594" s="118" customFormat="1"/>
    <row r="3595" s="118" customFormat="1"/>
    <row r="3596" s="118" customFormat="1"/>
    <row r="3597" s="118" customFormat="1"/>
    <row r="3598" s="118" customFormat="1"/>
    <row r="3599" s="118" customFormat="1"/>
    <row r="3600" s="118" customFormat="1"/>
    <row r="3601" s="118" customFormat="1"/>
    <row r="3602" s="118" customFormat="1"/>
    <row r="3603" s="118" customFormat="1"/>
    <row r="3604" s="118" customFormat="1"/>
    <row r="3605" s="118" customFormat="1"/>
    <row r="3606" s="118" customFormat="1"/>
    <row r="3607" s="118" customFormat="1"/>
    <row r="3608" s="118" customFormat="1"/>
    <row r="3609" s="118" customFormat="1"/>
    <row r="3610" s="118" customFormat="1"/>
    <row r="3611" s="118" customFormat="1"/>
    <row r="3612" s="118" customFormat="1"/>
    <row r="3613" s="118" customFormat="1"/>
    <row r="3614" s="118" customFormat="1"/>
    <row r="3615" s="118" customFormat="1"/>
    <row r="3616" s="118" customFormat="1"/>
    <row r="3617" s="118" customFormat="1"/>
    <row r="3618" s="118" customFormat="1"/>
    <row r="3619" s="118" customFormat="1"/>
    <row r="3620" s="118" customFormat="1"/>
    <row r="3621" s="118" customFormat="1"/>
    <row r="3622" s="118" customFormat="1"/>
    <row r="3623" s="118" customFormat="1"/>
    <row r="3624" s="118" customFormat="1"/>
    <row r="3625" s="118" customFormat="1"/>
    <row r="3626" s="118" customFormat="1"/>
    <row r="3627" s="118" customFormat="1"/>
    <row r="3628" s="118" customFormat="1"/>
    <row r="3629" s="118" customFormat="1"/>
    <row r="3630" s="118" customFormat="1"/>
    <row r="3631" s="118" customFormat="1"/>
    <row r="3632" s="118" customFormat="1"/>
    <row r="3633" s="118" customFormat="1"/>
    <row r="3634" s="118" customFormat="1"/>
    <row r="3635" s="118" customFormat="1"/>
    <row r="3636" s="118" customFormat="1"/>
    <row r="3637" s="118" customFormat="1"/>
    <row r="3638" s="118" customFormat="1"/>
    <row r="3639" s="118" customFormat="1"/>
    <row r="3640" s="118" customFormat="1"/>
    <row r="3641" s="118" customFormat="1"/>
    <row r="3642" s="118" customFormat="1"/>
    <row r="3643" s="118" customFormat="1"/>
    <row r="3644" s="118" customFormat="1"/>
    <row r="3645" s="118" customFormat="1"/>
    <row r="3646" s="118" customFormat="1"/>
    <row r="3647" s="118" customFormat="1"/>
    <row r="3648" s="118" customFormat="1"/>
    <row r="3649" s="118" customFormat="1"/>
    <row r="3650" s="118" customFormat="1"/>
    <row r="3651" s="118" customFormat="1"/>
    <row r="3652" s="118" customFormat="1"/>
    <row r="3653" s="118" customFormat="1"/>
    <row r="3654" s="118" customFormat="1"/>
    <row r="3655" s="118" customFormat="1"/>
    <row r="3656" s="118" customFormat="1"/>
    <row r="3657" s="118" customFormat="1"/>
    <row r="3658" s="118" customFormat="1"/>
    <row r="3659" s="118" customFormat="1"/>
    <row r="3660" s="118" customFormat="1"/>
    <row r="3661" s="118" customFormat="1"/>
    <row r="3662" s="118" customFormat="1"/>
    <row r="3663" s="118" customFormat="1"/>
    <row r="3664" s="118" customFormat="1"/>
    <row r="3665" s="118" customFormat="1"/>
    <row r="3666" s="118" customFormat="1"/>
    <row r="3667" s="118" customFormat="1"/>
    <row r="3668" s="118" customFormat="1"/>
    <row r="3669" s="118" customFormat="1"/>
    <row r="3670" s="118" customFormat="1"/>
    <row r="3671" s="118" customFormat="1"/>
    <row r="3672" s="118" customFormat="1"/>
    <row r="3673" s="118" customFormat="1"/>
    <row r="3674" s="118" customFormat="1"/>
    <row r="3675" s="118" customFormat="1"/>
    <row r="3676" s="118" customFormat="1"/>
    <row r="3677" s="118" customFormat="1"/>
    <row r="3678" s="118" customFormat="1"/>
    <row r="3679" s="118" customFormat="1"/>
    <row r="3680" s="118" customFormat="1"/>
    <row r="3681" s="118" customFormat="1"/>
    <row r="3682" s="118" customFormat="1"/>
    <row r="3683" s="118" customFormat="1"/>
    <row r="3684" s="118" customFormat="1"/>
    <row r="3685" s="118" customFormat="1"/>
    <row r="3686" s="118" customFormat="1"/>
    <row r="3687" s="118" customFormat="1"/>
    <row r="3688" s="118" customFormat="1"/>
    <row r="3689" s="118" customFormat="1"/>
    <row r="3690" s="118" customFormat="1"/>
    <row r="3691" s="118" customFormat="1"/>
    <row r="3692" s="118" customFormat="1"/>
    <row r="3693" s="118" customFormat="1"/>
    <row r="3694" s="118" customFormat="1"/>
    <row r="3695" s="118" customFormat="1"/>
    <row r="3696" s="118" customFormat="1"/>
    <row r="3697" s="118" customFormat="1"/>
    <row r="3698" s="118" customFormat="1"/>
    <row r="3699" s="118" customFormat="1"/>
    <row r="3700" s="118" customFormat="1"/>
    <row r="3701" s="118" customFormat="1"/>
    <row r="3702" s="118" customFormat="1"/>
    <row r="3703" s="118" customFormat="1"/>
    <row r="3704" s="118" customFormat="1"/>
    <row r="3705" s="118" customFormat="1"/>
    <row r="3706" s="118" customFormat="1"/>
    <row r="3707" s="118" customFormat="1"/>
    <row r="3708" s="118" customFormat="1"/>
    <row r="3709" s="118" customFormat="1"/>
    <row r="3710" s="118" customFormat="1"/>
    <row r="3711" s="118" customFormat="1"/>
    <row r="3712" s="118" customFormat="1"/>
    <row r="3713" s="118" customFormat="1"/>
    <row r="3714" s="118" customFormat="1"/>
    <row r="3715" s="118" customFormat="1"/>
    <row r="3716" s="118" customFormat="1"/>
    <row r="3717" s="118" customFormat="1"/>
    <row r="3718" s="118" customFormat="1"/>
    <row r="3719" s="118" customFormat="1"/>
    <row r="3720" s="118" customFormat="1"/>
    <row r="3721" s="118" customFormat="1"/>
    <row r="3722" s="118" customFormat="1"/>
    <row r="3723" s="118" customFormat="1"/>
    <row r="3724" s="118" customFormat="1"/>
    <row r="3725" s="118" customFormat="1"/>
    <row r="3726" s="118" customFormat="1"/>
    <row r="3727" s="118" customFormat="1"/>
    <row r="3728" s="118" customFormat="1"/>
    <row r="3729" s="118" customFormat="1"/>
    <row r="3730" s="118" customFormat="1"/>
    <row r="3731" s="118" customFormat="1"/>
    <row r="3732" s="118" customFormat="1"/>
    <row r="3733" s="118" customFormat="1"/>
    <row r="3734" s="118" customFormat="1"/>
    <row r="3735" s="118" customFormat="1"/>
    <row r="3736" s="118" customFormat="1"/>
    <row r="3737" s="118" customFormat="1"/>
    <row r="3738" s="118" customFormat="1"/>
    <row r="3739" s="118" customFormat="1"/>
    <row r="3740" s="118" customFormat="1"/>
    <row r="3741" s="118" customFormat="1"/>
    <row r="3742" s="118" customFormat="1"/>
    <row r="3743" s="118" customFormat="1"/>
    <row r="3744" s="118" customFormat="1"/>
    <row r="3745" s="118" customFormat="1"/>
    <row r="3746" s="118" customFormat="1"/>
    <row r="3747" s="118" customFormat="1"/>
    <row r="3748" s="118" customFormat="1"/>
    <row r="3749" s="118" customFormat="1"/>
    <row r="3750" s="118" customFormat="1"/>
    <row r="3751" s="118" customFormat="1"/>
    <row r="3752" s="118" customFormat="1"/>
    <row r="3753" s="118" customFormat="1"/>
    <row r="3754" s="118" customFormat="1"/>
    <row r="3755" s="118" customFormat="1"/>
    <row r="3756" s="118" customFormat="1"/>
    <row r="3757" s="118" customFormat="1"/>
    <row r="3758" s="118" customFormat="1"/>
    <row r="3759" s="118" customFormat="1"/>
    <row r="3760" s="118" customFormat="1"/>
    <row r="3761" s="118" customFormat="1"/>
    <row r="3762" s="118" customFormat="1"/>
    <row r="3763" s="118" customFormat="1"/>
    <row r="3764" s="118" customFormat="1"/>
    <row r="3765" s="118" customFormat="1"/>
    <row r="3766" s="118" customFormat="1"/>
    <row r="3767" s="118" customFormat="1"/>
    <row r="3768" s="118" customFormat="1"/>
    <row r="3769" s="118" customFormat="1"/>
    <row r="3770" s="118" customFormat="1"/>
    <row r="3771" s="118" customFormat="1"/>
    <row r="3772" s="118" customFormat="1"/>
    <row r="3773" s="118" customFormat="1"/>
    <row r="3774" s="118" customFormat="1"/>
    <row r="3775" s="118" customFormat="1"/>
    <row r="3776" s="118" customFormat="1"/>
    <row r="3777" s="118" customFormat="1"/>
    <row r="3778" s="118" customFormat="1"/>
    <row r="3779" s="118" customFormat="1"/>
    <row r="3780" s="118" customFormat="1"/>
    <row r="3781" s="118" customFormat="1"/>
    <row r="3782" s="118" customFormat="1"/>
    <row r="3783" s="118" customFormat="1"/>
    <row r="3784" s="118" customFormat="1"/>
    <row r="3785" s="118" customFormat="1"/>
    <row r="3786" s="118" customFormat="1"/>
    <row r="3787" s="118" customFormat="1"/>
    <row r="3788" s="118" customFormat="1"/>
    <row r="3789" s="118" customFormat="1"/>
    <row r="3790" s="118" customFormat="1"/>
    <row r="3791" s="118" customFormat="1"/>
    <row r="3792" s="118" customFormat="1"/>
    <row r="3793" s="118" customFormat="1"/>
    <row r="3794" s="118" customFormat="1"/>
    <row r="3795" s="118" customFormat="1"/>
    <row r="3796" s="118" customFormat="1"/>
    <row r="3797" s="118" customFormat="1"/>
    <row r="3798" s="118" customFormat="1"/>
    <row r="3799" s="118" customFormat="1"/>
    <row r="3800" s="118" customFormat="1"/>
    <row r="3801" s="118" customFormat="1"/>
    <row r="3802" s="118" customFormat="1"/>
    <row r="3803" s="118" customFormat="1"/>
    <row r="3804" s="118" customFormat="1"/>
    <row r="3805" s="118" customFormat="1"/>
    <row r="3806" s="118" customFormat="1"/>
    <row r="3807" s="118" customFormat="1"/>
    <row r="3808" s="118" customFormat="1"/>
    <row r="3809" s="118" customFormat="1"/>
    <row r="3810" s="118" customFormat="1"/>
    <row r="3811" s="118" customFormat="1"/>
    <row r="3812" s="118" customFormat="1"/>
    <row r="3813" s="118" customFormat="1"/>
    <row r="3814" s="118" customFormat="1"/>
    <row r="3815" s="118" customFormat="1"/>
    <row r="3816" s="118" customFormat="1"/>
    <row r="3817" s="118" customFormat="1"/>
    <row r="3818" s="118" customFormat="1"/>
    <row r="3819" s="118" customFormat="1"/>
    <row r="3820" s="118" customFormat="1"/>
    <row r="3821" s="118" customFormat="1"/>
    <row r="3822" s="118" customFormat="1"/>
    <row r="3823" s="118" customFormat="1"/>
    <row r="3824" s="118" customFormat="1"/>
    <row r="3825" s="118" customFormat="1"/>
    <row r="3826" s="118" customFormat="1"/>
    <row r="3827" s="118" customFormat="1"/>
    <row r="3828" s="118" customFormat="1"/>
    <row r="3829" s="118" customFormat="1"/>
    <row r="3830" s="118" customFormat="1"/>
    <row r="3831" s="118" customFormat="1"/>
    <row r="3832" s="118" customFormat="1"/>
    <row r="3833" s="118" customFormat="1"/>
    <row r="3834" s="118" customFormat="1"/>
    <row r="3835" s="118" customFormat="1"/>
    <row r="3836" s="118" customFormat="1"/>
    <row r="3837" s="118" customFormat="1"/>
    <row r="3838" s="118" customFormat="1"/>
    <row r="3839" s="118" customFormat="1"/>
    <row r="3840" s="118" customFormat="1"/>
    <row r="3841" s="118" customFormat="1"/>
    <row r="3842" s="118" customFormat="1"/>
    <row r="3843" s="118" customFormat="1"/>
    <row r="3844" s="118" customFormat="1"/>
    <row r="3845" s="118" customFormat="1"/>
    <row r="3846" s="118" customFormat="1"/>
    <row r="3847" s="118" customFormat="1"/>
    <row r="3848" s="118" customFormat="1"/>
    <row r="3849" s="118" customFormat="1"/>
    <row r="3850" s="118" customFormat="1"/>
    <row r="3851" s="118" customFormat="1"/>
    <row r="3852" s="118" customFormat="1"/>
    <row r="3853" s="118" customFormat="1"/>
    <row r="3854" s="118" customFormat="1"/>
    <row r="3855" s="118" customFormat="1"/>
    <row r="3856" s="118" customFormat="1"/>
    <row r="3857" s="118" customFormat="1"/>
    <row r="3858" s="118" customFormat="1"/>
    <row r="3859" s="118" customFormat="1"/>
    <row r="3860" s="118" customFormat="1"/>
    <row r="3861" s="118" customFormat="1"/>
    <row r="3862" s="118" customFormat="1"/>
    <row r="3863" s="118" customFormat="1"/>
    <row r="3864" s="118" customFormat="1"/>
    <row r="3865" s="118" customFormat="1"/>
    <row r="3866" s="118" customFormat="1"/>
    <row r="3867" s="118" customFormat="1"/>
    <row r="3868" s="118" customFormat="1"/>
    <row r="3869" s="118" customFormat="1"/>
    <row r="3870" s="118" customFormat="1"/>
    <row r="3871" s="118" customFormat="1"/>
    <row r="3872" s="118" customFormat="1"/>
    <row r="3873" s="118" customFormat="1"/>
    <row r="3874" s="118" customFormat="1"/>
    <row r="3875" s="118" customFormat="1"/>
    <row r="3876" s="118" customFormat="1"/>
    <row r="3877" s="118" customFormat="1"/>
    <row r="3878" s="118" customFormat="1"/>
    <row r="3879" s="118" customFormat="1"/>
    <row r="3880" s="118" customFormat="1"/>
    <row r="3881" s="118" customFormat="1"/>
    <row r="3882" s="118" customFormat="1"/>
    <row r="3883" s="118" customFormat="1"/>
    <row r="3884" s="118" customFormat="1"/>
    <row r="3885" s="118" customFormat="1"/>
    <row r="3886" s="118" customFormat="1"/>
    <row r="3887" s="118" customFormat="1"/>
    <row r="3888" s="118" customFormat="1"/>
    <row r="3889" s="118" customFormat="1"/>
    <row r="3890" s="118" customFormat="1"/>
    <row r="3891" s="118" customFormat="1"/>
    <row r="3892" s="118" customFormat="1"/>
    <row r="3893" s="118" customFormat="1"/>
    <row r="3894" s="118" customFormat="1"/>
    <row r="3895" s="118" customFormat="1"/>
    <row r="3896" s="118" customFormat="1"/>
    <row r="3897" s="118" customFormat="1"/>
    <row r="3898" s="118" customFormat="1"/>
    <row r="3899" s="118" customFormat="1"/>
    <row r="3900" s="118" customFormat="1"/>
    <row r="3901" s="118" customFormat="1"/>
    <row r="3902" s="118" customFormat="1"/>
    <row r="3903" s="118" customFormat="1"/>
    <row r="3904" s="118" customFormat="1"/>
    <row r="3905" s="118" customFormat="1"/>
    <row r="3906" s="118" customFormat="1"/>
    <row r="3907" s="118" customFormat="1"/>
    <row r="3908" s="118" customFormat="1"/>
    <row r="3909" s="118" customFormat="1"/>
    <row r="3910" s="118" customFormat="1"/>
    <row r="3911" s="118" customFormat="1"/>
    <row r="3912" s="118" customFormat="1"/>
    <row r="3913" s="118" customFormat="1"/>
    <row r="3914" s="118" customFormat="1"/>
    <row r="3915" s="118" customFormat="1"/>
    <row r="3916" s="118" customFormat="1"/>
    <row r="3917" s="118" customFormat="1"/>
    <row r="3918" s="118" customFormat="1"/>
    <row r="3919" s="118" customFormat="1"/>
    <row r="3920" s="118" customFormat="1"/>
    <row r="3921" s="118" customFormat="1"/>
    <row r="3922" s="118" customFormat="1"/>
    <row r="3923" s="118" customFormat="1"/>
    <row r="3924" s="118" customFormat="1"/>
    <row r="3925" s="118" customFormat="1"/>
    <row r="3926" s="118" customFormat="1"/>
    <row r="3927" s="118" customFormat="1"/>
    <row r="3928" s="118" customFormat="1"/>
    <row r="3929" s="118" customFormat="1"/>
    <row r="3930" s="118" customFormat="1"/>
    <row r="3931" s="118" customFormat="1"/>
    <row r="3932" s="118" customFormat="1"/>
    <row r="3933" s="118" customFormat="1"/>
    <row r="3934" s="118" customFormat="1"/>
    <row r="3935" s="118" customFormat="1"/>
    <row r="3936" s="118" customFormat="1"/>
    <row r="3937" s="118" customFormat="1"/>
    <row r="3938" s="118" customFormat="1"/>
    <row r="3939" s="118" customFormat="1"/>
    <row r="3940" s="118" customFormat="1"/>
    <row r="3941" s="118" customFormat="1"/>
    <row r="3942" s="118" customFormat="1"/>
    <row r="3943" s="118" customFormat="1"/>
    <row r="3944" s="118" customFormat="1"/>
    <row r="3945" s="118" customFormat="1"/>
    <row r="3946" s="118" customFormat="1"/>
    <row r="3947" s="118" customFormat="1"/>
    <row r="3948" s="118" customFormat="1"/>
    <row r="3949" s="118" customFormat="1"/>
    <row r="3950" s="118" customFormat="1"/>
    <row r="3951" s="118" customFormat="1"/>
    <row r="3952" s="118" customFormat="1"/>
    <row r="3953" s="118" customFormat="1"/>
    <row r="3954" s="118" customFormat="1"/>
    <row r="3955" s="118" customFormat="1"/>
    <row r="3956" s="118" customFormat="1"/>
    <row r="3957" s="118" customFormat="1"/>
    <row r="3958" s="118" customFormat="1"/>
    <row r="3959" s="118" customFormat="1"/>
    <row r="3960" s="118" customFormat="1"/>
    <row r="3961" s="118" customFormat="1"/>
    <row r="3962" s="118" customFormat="1"/>
    <row r="3963" s="118" customFormat="1"/>
    <row r="3964" s="118" customFormat="1"/>
    <row r="3965" s="118" customFormat="1"/>
    <row r="3966" s="118" customFormat="1"/>
    <row r="3967" s="118" customFormat="1"/>
    <row r="3968" s="118" customFormat="1"/>
    <row r="3969" s="118" customFormat="1"/>
    <row r="3970" s="118" customFormat="1"/>
    <row r="3971" s="118" customFormat="1"/>
    <row r="3972" s="118" customFormat="1"/>
    <row r="3973" s="118" customFormat="1"/>
    <row r="3974" s="118" customFormat="1"/>
    <row r="3975" s="118" customFormat="1"/>
    <row r="3976" s="118" customFormat="1"/>
    <row r="3977" s="118" customFormat="1"/>
    <row r="3978" s="118" customFormat="1"/>
    <row r="3979" s="118" customFormat="1"/>
    <row r="3980" s="118" customFormat="1"/>
    <row r="3981" s="118" customFormat="1"/>
    <row r="3982" s="118" customFormat="1"/>
    <row r="3983" s="118" customFormat="1"/>
    <row r="3984" s="118" customFormat="1"/>
    <row r="3985" s="118" customFormat="1"/>
    <row r="3986" s="118" customFormat="1"/>
    <row r="3987" s="118" customFormat="1"/>
    <row r="3988" s="118" customFormat="1"/>
    <row r="3989" s="118" customFormat="1"/>
    <row r="3990" s="118" customFormat="1"/>
    <row r="3991" s="118" customFormat="1"/>
    <row r="3992" s="118" customFormat="1"/>
    <row r="3993" s="118" customFormat="1"/>
    <row r="3994" s="118" customFormat="1"/>
    <row r="3995" s="118" customFormat="1"/>
    <row r="3996" s="118" customFormat="1"/>
    <row r="3997" s="118" customFormat="1"/>
    <row r="3998" s="118" customFormat="1"/>
    <row r="3999" s="118" customFormat="1"/>
    <row r="4000" s="118" customFormat="1"/>
    <row r="4001" s="118" customFormat="1"/>
    <row r="4002" s="118" customFormat="1"/>
    <row r="4003" s="118" customFormat="1"/>
    <row r="4004" s="118" customFormat="1"/>
    <row r="4005" s="118" customFormat="1"/>
    <row r="4006" s="118" customFormat="1"/>
    <row r="4007" s="118" customFormat="1"/>
    <row r="4008" s="118" customFormat="1"/>
    <row r="4009" s="118" customFormat="1"/>
    <row r="4010" s="118" customFormat="1"/>
    <row r="4011" s="118" customFormat="1"/>
    <row r="4012" s="118" customFormat="1"/>
    <row r="4013" s="118" customFormat="1"/>
    <row r="4014" s="118" customFormat="1"/>
    <row r="4015" s="118" customFormat="1"/>
    <row r="4016" s="118" customFormat="1"/>
    <row r="4017" s="118" customFormat="1"/>
    <row r="4018" s="118" customFormat="1"/>
    <row r="4019" s="118" customFormat="1"/>
    <row r="4020" s="118" customFormat="1"/>
    <row r="4021" s="118" customFormat="1"/>
    <row r="4022" s="118" customFormat="1"/>
    <row r="4023" s="118" customFormat="1"/>
    <row r="4024" s="118" customFormat="1"/>
    <row r="4025" s="118" customFormat="1"/>
    <row r="4026" s="118" customFormat="1"/>
    <row r="4027" s="118" customFormat="1"/>
    <row r="4028" s="118" customFormat="1"/>
    <row r="4029" s="118" customFormat="1"/>
    <row r="4030" s="118" customFormat="1"/>
    <row r="4031" s="118" customFormat="1"/>
    <row r="4032" s="118" customFormat="1"/>
    <row r="4033" s="118" customFormat="1"/>
    <row r="4034" s="118" customFormat="1"/>
    <row r="4035" s="118" customFormat="1"/>
    <row r="4036" s="118" customFormat="1"/>
    <row r="4037" s="118" customFormat="1"/>
    <row r="4038" s="118" customFormat="1"/>
    <row r="4039" s="118" customFormat="1"/>
    <row r="4040" s="118" customFormat="1"/>
    <row r="4041" s="118" customFormat="1"/>
    <row r="4042" s="118" customFormat="1"/>
    <row r="4043" s="118" customFormat="1"/>
    <row r="4044" s="118" customFormat="1"/>
    <row r="4045" s="118" customFormat="1"/>
    <row r="4046" s="118" customFormat="1"/>
    <row r="4047" s="118" customFormat="1"/>
    <row r="4048" s="118" customFormat="1"/>
    <row r="4049" s="118" customFormat="1"/>
    <row r="4050" s="118" customFormat="1"/>
    <row r="4051" s="118" customFormat="1"/>
    <row r="4052" s="118" customFormat="1"/>
    <row r="4053" s="118" customFormat="1"/>
    <row r="4054" s="118" customFormat="1"/>
    <row r="4055" s="118" customFormat="1"/>
    <row r="4056" s="118" customFormat="1"/>
    <row r="4057" s="118" customFormat="1"/>
    <row r="4058" s="118" customFormat="1"/>
    <row r="4059" s="118" customFormat="1"/>
    <row r="4060" s="118" customFormat="1"/>
    <row r="4061" s="118" customFormat="1"/>
    <row r="4062" s="118" customFormat="1"/>
    <row r="4063" s="118" customFormat="1"/>
    <row r="4064" s="118" customFormat="1"/>
    <row r="4065" s="118" customFormat="1"/>
    <row r="4066" s="118" customFormat="1"/>
    <row r="4067" s="118" customFormat="1"/>
    <row r="4068" s="118" customFormat="1"/>
    <row r="4069" s="118" customFormat="1"/>
    <row r="4070" s="118" customFormat="1"/>
    <row r="4071" s="118" customFormat="1"/>
    <row r="4072" s="118" customFormat="1"/>
    <row r="4073" s="118" customFormat="1"/>
    <row r="4074" s="118" customFormat="1"/>
    <row r="4075" s="118" customFormat="1"/>
    <row r="4076" s="118" customFormat="1"/>
    <row r="4077" s="118" customFormat="1"/>
    <row r="4078" s="118" customFormat="1"/>
    <row r="4079" s="118" customFormat="1"/>
    <row r="4080" s="118" customFormat="1"/>
    <row r="4081" s="118" customFormat="1"/>
    <row r="4082" s="118" customFormat="1"/>
    <row r="4083" s="118" customFormat="1"/>
    <row r="4084" s="118" customFormat="1"/>
    <row r="4085" s="118" customFormat="1"/>
    <row r="4086" s="118" customFormat="1"/>
    <row r="4087" s="118" customFormat="1"/>
    <row r="4088" s="118" customFormat="1"/>
    <row r="4089" s="118" customFormat="1"/>
    <row r="4090" s="118" customFormat="1"/>
    <row r="4091" s="118" customFormat="1"/>
    <row r="4092" s="118" customFormat="1"/>
    <row r="4093" s="118" customFormat="1"/>
    <row r="4094" s="118" customFormat="1"/>
    <row r="4095" s="118" customFormat="1"/>
    <row r="4096" s="118" customFormat="1"/>
    <row r="4097" s="118" customFormat="1"/>
    <row r="4098" s="118" customFormat="1"/>
    <row r="4099" s="118" customFormat="1"/>
    <row r="4100" s="118" customFormat="1"/>
    <row r="4101" s="118" customFormat="1"/>
    <row r="4102" s="118" customFormat="1"/>
    <row r="4103" s="118" customFormat="1"/>
    <row r="4104" s="118" customFormat="1"/>
    <row r="4105" s="118" customFormat="1"/>
    <row r="4106" s="118" customFormat="1"/>
    <row r="4107" s="118" customFormat="1"/>
    <row r="4108" s="118" customFormat="1"/>
    <row r="4109" s="118" customFormat="1"/>
    <row r="4110" s="118" customFormat="1"/>
    <row r="4111" s="118" customFormat="1"/>
    <row r="4112" s="118" customFormat="1"/>
    <row r="4113" s="118" customFormat="1"/>
    <row r="4114" s="118" customFormat="1"/>
    <row r="4115" s="118" customFormat="1"/>
    <row r="4116" s="118" customFormat="1"/>
    <row r="4117" s="118" customFormat="1"/>
    <row r="4118" s="118" customFormat="1"/>
    <row r="4119" s="118" customFormat="1"/>
    <row r="4120" s="118" customFormat="1"/>
    <row r="4121" s="118" customFormat="1"/>
    <row r="4122" s="118" customFormat="1"/>
    <row r="4123" s="118" customFormat="1"/>
    <row r="4124" s="118" customFormat="1"/>
    <row r="4125" s="118" customFormat="1"/>
    <row r="4126" s="118" customFormat="1"/>
    <row r="4127" s="118" customFormat="1"/>
    <row r="4128" s="118" customFormat="1"/>
    <row r="4129" s="118" customFormat="1"/>
    <row r="4130" s="118" customFormat="1"/>
    <row r="4131" s="118" customFormat="1"/>
    <row r="4132" s="118" customFormat="1"/>
    <row r="4133" s="118" customFormat="1"/>
    <row r="4134" s="118" customFormat="1"/>
    <row r="4135" s="118" customFormat="1"/>
    <row r="4136" s="118" customFormat="1"/>
    <row r="4137" s="118" customFormat="1"/>
    <row r="4138" s="118" customFormat="1"/>
    <row r="4139" s="118" customFormat="1"/>
    <row r="4140" s="118" customFormat="1"/>
    <row r="4141" s="118" customFormat="1"/>
    <row r="4142" s="118" customFormat="1"/>
    <row r="4143" s="118" customFormat="1"/>
    <row r="4144" s="118" customFormat="1"/>
    <row r="4145" s="118" customFormat="1"/>
    <row r="4146" s="118" customFormat="1"/>
    <row r="4147" s="118" customFormat="1"/>
    <row r="4148" s="118" customFormat="1"/>
    <row r="4149" s="118" customFormat="1"/>
    <row r="4150" s="118" customFormat="1"/>
    <row r="4151" s="118" customFormat="1"/>
    <row r="4152" s="118" customFormat="1"/>
    <row r="4153" s="118" customFormat="1"/>
    <row r="4154" s="118" customFormat="1"/>
    <row r="4155" s="118" customFormat="1"/>
    <row r="4156" s="118" customFormat="1"/>
    <row r="4157" s="118" customFormat="1"/>
    <row r="4158" s="118" customFormat="1"/>
    <row r="4159" s="118" customFormat="1"/>
    <row r="4160" s="118" customFormat="1"/>
    <row r="4161" s="118" customFormat="1"/>
    <row r="4162" s="118" customFormat="1"/>
    <row r="4163" s="118" customFormat="1"/>
    <row r="4164" s="118" customFormat="1"/>
    <row r="4165" s="118" customFormat="1"/>
    <row r="4166" s="118" customFormat="1"/>
    <row r="4167" s="118" customFormat="1"/>
    <row r="4168" s="118" customFormat="1"/>
    <row r="4169" s="118" customFormat="1"/>
    <row r="4170" s="118" customFormat="1"/>
    <row r="4171" s="118" customFormat="1"/>
    <row r="4172" s="118" customFormat="1"/>
    <row r="4173" s="118" customFormat="1"/>
    <row r="4174" s="118" customFormat="1"/>
    <row r="4175" s="118" customFormat="1"/>
    <row r="4176" s="118" customFormat="1"/>
    <row r="4177" s="118" customFormat="1"/>
    <row r="4178" s="118" customFormat="1"/>
    <row r="4179" s="118" customFormat="1"/>
    <row r="4180" s="118" customFormat="1"/>
    <row r="4181" s="118" customFormat="1"/>
    <row r="4182" s="118" customFormat="1"/>
    <row r="4183" s="118" customFormat="1"/>
    <row r="4184" s="118" customFormat="1"/>
    <row r="4185" s="118" customFormat="1"/>
    <row r="4186" s="118" customFormat="1"/>
    <row r="4187" s="118" customFormat="1"/>
    <row r="4188" s="118" customFormat="1"/>
    <row r="4189" s="118" customFormat="1"/>
    <row r="4190" s="118" customFormat="1"/>
    <row r="4191" s="118" customFormat="1"/>
    <row r="4192" s="118" customFormat="1"/>
    <row r="4193" s="118" customFormat="1"/>
    <row r="4194" s="118" customFormat="1"/>
    <row r="4195" s="118" customFormat="1"/>
    <row r="4196" s="118" customFormat="1"/>
    <row r="4197" s="118" customFormat="1"/>
    <row r="4198" s="118" customFormat="1"/>
    <row r="4199" s="118" customFormat="1"/>
    <row r="4200" s="118" customFormat="1"/>
    <row r="4201" s="118" customFormat="1"/>
    <row r="4202" s="118" customFormat="1"/>
    <row r="4203" s="118" customFormat="1"/>
    <row r="4204" s="118" customFormat="1"/>
    <row r="4205" s="118" customFormat="1"/>
    <row r="4206" s="118" customFormat="1"/>
    <row r="4207" s="118" customFormat="1"/>
    <row r="4208" s="118" customFormat="1"/>
    <row r="4209" s="118" customFormat="1"/>
    <row r="4210" s="118" customFormat="1"/>
    <row r="4211" s="118" customFormat="1"/>
    <row r="4212" s="118" customFormat="1"/>
    <row r="4213" s="118" customFormat="1"/>
    <row r="4214" s="118" customFormat="1"/>
    <row r="4215" s="118" customFormat="1"/>
    <row r="4216" s="118" customFormat="1"/>
    <row r="4217" s="118" customFormat="1"/>
    <row r="4218" s="118" customFormat="1"/>
    <row r="4219" s="118" customFormat="1"/>
    <row r="4220" s="118" customFormat="1"/>
    <row r="4221" s="118" customFormat="1"/>
    <row r="4222" s="118" customFormat="1"/>
    <row r="4223" s="118" customFormat="1"/>
    <row r="4224" s="118" customFormat="1"/>
    <row r="4225" s="118" customFormat="1"/>
    <row r="4226" s="118" customFormat="1"/>
    <row r="4227" s="118" customFormat="1"/>
    <row r="4228" s="118" customFormat="1"/>
    <row r="4229" s="118" customFormat="1"/>
    <row r="4230" s="118" customFormat="1"/>
    <row r="4231" s="118" customFormat="1"/>
    <row r="4232" s="118" customFormat="1"/>
    <row r="4233" s="118" customFormat="1"/>
    <row r="4234" s="118" customFormat="1"/>
    <row r="4235" s="118" customFormat="1"/>
    <row r="4236" s="118" customFormat="1"/>
    <row r="4237" s="118" customFormat="1"/>
    <row r="4238" s="118" customFormat="1"/>
    <row r="4239" s="118" customFormat="1"/>
    <row r="4240" s="118" customFormat="1"/>
    <row r="4241" s="118" customFormat="1"/>
    <row r="4242" s="118" customFormat="1"/>
    <row r="4243" s="118" customFormat="1"/>
    <row r="4244" s="118" customFormat="1"/>
    <row r="4245" s="118" customFormat="1"/>
    <row r="4246" s="118" customFormat="1"/>
    <row r="4247" s="118" customFormat="1"/>
    <row r="4248" s="118" customFormat="1"/>
    <row r="4249" s="118" customFormat="1"/>
    <row r="4250" s="118" customFormat="1"/>
    <row r="4251" s="118" customFormat="1"/>
    <row r="4252" s="118" customFormat="1"/>
    <row r="4253" s="118" customFormat="1"/>
    <row r="4254" s="118" customFormat="1"/>
    <row r="4255" s="118" customFormat="1"/>
    <row r="4256" s="118" customFormat="1"/>
    <row r="4257" s="118" customFormat="1"/>
    <row r="4258" s="118" customFormat="1"/>
    <row r="4259" s="118" customFormat="1"/>
    <row r="4260" s="118" customFormat="1"/>
    <row r="4261" s="118" customFormat="1"/>
    <row r="4262" s="118" customFormat="1"/>
    <row r="4263" s="118" customFormat="1"/>
    <row r="4264" s="118" customFormat="1"/>
    <row r="4265" s="118" customFormat="1"/>
    <row r="4266" s="118" customFormat="1"/>
    <row r="4267" s="118" customFormat="1"/>
    <row r="4268" s="118" customFormat="1"/>
    <row r="4269" s="118" customFormat="1"/>
    <row r="4270" s="118" customFormat="1"/>
    <row r="4271" s="118" customFormat="1"/>
    <row r="4272" s="118" customFormat="1"/>
    <row r="4273" s="118" customFormat="1"/>
    <row r="4274" s="118" customFormat="1"/>
    <row r="4275" s="118" customFormat="1"/>
    <row r="4276" s="118" customFormat="1"/>
    <row r="4277" s="118" customFormat="1"/>
    <row r="4278" s="118" customFormat="1"/>
    <row r="4279" s="118" customFormat="1"/>
    <row r="4280" s="118" customFormat="1"/>
    <row r="4281" s="118" customFormat="1"/>
    <row r="4282" s="118" customFormat="1"/>
    <row r="4283" s="118" customFormat="1"/>
    <row r="4284" s="118" customFormat="1"/>
    <row r="4285" s="118" customFormat="1"/>
    <row r="4286" s="118" customFormat="1"/>
    <row r="4287" s="118" customFormat="1"/>
    <row r="4288" s="118" customFormat="1"/>
    <row r="4289" s="118" customFormat="1"/>
    <row r="4290" s="118" customFormat="1"/>
    <row r="4291" s="118" customFormat="1"/>
    <row r="4292" s="118" customFormat="1"/>
    <row r="4293" s="118" customFormat="1"/>
    <row r="4294" s="118" customFormat="1"/>
    <row r="4295" s="118" customFormat="1"/>
    <row r="4296" s="118" customFormat="1"/>
    <row r="4297" s="118" customFormat="1"/>
    <row r="4298" s="118" customFormat="1"/>
    <row r="4299" s="118" customFormat="1"/>
    <row r="4300" s="118" customFormat="1"/>
    <row r="4301" s="118" customFormat="1"/>
    <row r="4302" s="118" customFormat="1"/>
    <row r="4303" s="118" customFormat="1"/>
    <row r="4304" s="118" customFormat="1"/>
    <row r="4305" s="118" customFormat="1"/>
    <row r="4306" s="118" customFormat="1"/>
    <row r="4307" s="118" customFormat="1"/>
    <row r="4308" s="118" customFormat="1"/>
    <row r="4309" s="118" customFormat="1"/>
    <row r="4310" s="118" customFormat="1"/>
    <row r="4311" s="118" customFormat="1"/>
    <row r="4312" s="118" customFormat="1"/>
    <row r="4313" s="118" customFormat="1"/>
    <row r="4314" s="118" customFormat="1"/>
    <row r="4315" s="118" customFormat="1"/>
    <row r="4316" s="118" customFormat="1"/>
    <row r="4317" s="118" customFormat="1"/>
    <row r="4318" s="118" customFormat="1"/>
    <row r="4319" s="118" customFormat="1"/>
    <row r="4320" s="118" customFormat="1"/>
    <row r="4321" s="118" customFormat="1"/>
    <row r="4322" s="118" customFormat="1"/>
    <row r="4323" s="118" customFormat="1"/>
    <row r="4324" s="118" customFormat="1"/>
    <row r="4325" s="118" customFormat="1"/>
    <row r="4326" s="118" customFormat="1"/>
    <row r="4327" s="118" customFormat="1"/>
    <row r="4328" s="118" customFormat="1"/>
    <row r="4329" s="118" customFormat="1"/>
    <row r="4330" s="118" customFormat="1"/>
    <row r="4331" s="118" customFormat="1"/>
    <row r="4332" s="118" customFormat="1"/>
    <row r="4333" s="118" customFormat="1"/>
    <row r="4334" s="118" customFormat="1"/>
    <row r="4335" s="118" customFormat="1"/>
    <row r="4336" s="118" customFormat="1"/>
    <row r="4337" s="118" customFormat="1"/>
    <row r="4338" s="118" customFormat="1"/>
    <row r="4339" s="118" customFormat="1"/>
    <row r="4340" s="118" customFormat="1"/>
    <row r="4341" s="118" customFormat="1"/>
    <row r="4342" s="118" customFormat="1"/>
    <row r="4343" s="118" customFormat="1"/>
    <row r="4344" s="118" customFormat="1"/>
    <row r="4345" s="118" customFormat="1"/>
    <row r="4346" s="118" customFormat="1"/>
    <row r="4347" s="118" customFormat="1"/>
    <row r="4348" s="118" customFormat="1"/>
    <row r="4349" s="118" customFormat="1"/>
    <row r="4350" s="118" customFormat="1"/>
    <row r="4351" s="118" customFormat="1"/>
    <row r="4352" s="118" customFormat="1"/>
    <row r="4353" s="118" customFormat="1"/>
    <row r="4354" s="118" customFormat="1"/>
    <row r="4355" s="118" customFormat="1"/>
    <row r="4356" s="118" customFormat="1"/>
    <row r="4357" s="118" customFormat="1"/>
    <row r="4358" s="118" customFormat="1"/>
    <row r="4359" s="118" customFormat="1"/>
    <row r="4360" s="118" customFormat="1"/>
    <row r="4361" s="118" customFormat="1"/>
    <row r="4362" s="118" customFormat="1"/>
    <row r="4363" s="118" customFormat="1"/>
    <row r="4364" s="118" customFormat="1"/>
    <row r="4365" s="118" customFormat="1"/>
    <row r="4366" s="118" customFormat="1"/>
    <row r="4367" s="118" customFormat="1"/>
    <row r="4368" s="118" customFormat="1"/>
    <row r="4369" s="118" customFormat="1"/>
    <row r="4370" s="118" customFormat="1"/>
    <row r="4371" s="118" customFormat="1"/>
    <row r="4372" s="118" customFormat="1"/>
    <row r="4373" s="118" customFormat="1"/>
    <row r="4374" s="118" customFormat="1"/>
    <row r="4375" s="118" customFormat="1"/>
    <row r="4376" s="118" customFormat="1"/>
    <row r="4377" s="118" customFormat="1"/>
    <row r="4378" s="118" customFormat="1"/>
    <row r="4379" s="118" customFormat="1"/>
    <row r="4380" s="118" customFormat="1"/>
    <row r="4381" s="118" customFormat="1"/>
    <row r="4382" s="118" customFormat="1"/>
    <row r="4383" s="118" customFormat="1"/>
    <row r="4384" s="118" customFormat="1"/>
    <row r="4385" s="118" customFormat="1"/>
    <row r="4386" s="118" customFormat="1"/>
    <row r="4387" s="118" customFormat="1"/>
    <row r="4388" s="118" customFormat="1"/>
    <row r="4389" s="118" customFormat="1"/>
    <row r="4390" s="118" customFormat="1"/>
    <row r="4391" s="118" customFormat="1"/>
    <row r="4392" s="118" customFormat="1"/>
    <row r="4393" s="118" customFormat="1"/>
    <row r="4394" s="118" customFormat="1"/>
    <row r="4395" s="118" customFormat="1"/>
    <row r="4396" s="118" customFormat="1"/>
    <row r="4397" s="118" customFormat="1"/>
    <row r="4398" s="118" customFormat="1"/>
    <row r="4399" s="118" customFormat="1"/>
    <row r="4400" s="118" customFormat="1"/>
    <row r="4401" s="118" customFormat="1"/>
    <row r="4402" s="118" customFormat="1"/>
    <row r="4403" s="118" customFormat="1"/>
    <row r="4404" s="118" customFormat="1"/>
    <row r="4405" s="118" customFormat="1"/>
    <row r="4406" s="118" customFormat="1"/>
    <row r="4407" s="118" customFormat="1"/>
    <row r="4408" s="118" customFormat="1"/>
    <row r="4409" s="118" customFormat="1"/>
    <row r="4410" s="118" customFormat="1"/>
    <row r="4411" s="118" customFormat="1"/>
    <row r="4412" s="118" customFormat="1"/>
    <row r="4413" s="118" customFormat="1"/>
    <row r="4414" s="118" customFormat="1"/>
    <row r="4415" s="118" customFormat="1"/>
    <row r="4416" s="118" customFormat="1"/>
    <row r="4417" s="118" customFormat="1"/>
    <row r="4418" s="118" customFormat="1"/>
    <row r="4419" s="118" customFormat="1"/>
    <row r="4420" s="118" customFormat="1"/>
    <row r="4421" s="118" customFormat="1"/>
    <row r="4422" s="118" customFormat="1"/>
    <row r="4423" s="118" customFormat="1"/>
    <row r="4424" s="118" customFormat="1"/>
    <row r="4425" s="118" customFormat="1"/>
    <row r="4426" s="118" customFormat="1"/>
    <row r="4427" s="118" customFormat="1"/>
    <row r="4428" s="118" customFormat="1"/>
    <row r="4429" s="118" customFormat="1"/>
    <row r="4430" s="118" customFormat="1"/>
    <row r="4431" s="118" customFormat="1"/>
    <row r="4432" s="118" customFormat="1"/>
    <row r="4433" s="118" customFormat="1"/>
    <row r="4434" s="118" customFormat="1"/>
    <row r="4435" s="118" customFormat="1"/>
    <row r="4436" s="118" customFormat="1"/>
    <row r="4437" s="118" customFormat="1"/>
    <row r="4438" s="118" customFormat="1"/>
    <row r="4439" s="118" customFormat="1"/>
    <row r="4440" s="118" customFormat="1"/>
    <row r="4441" s="118" customFormat="1"/>
    <row r="4442" s="118" customFormat="1"/>
    <row r="4443" s="118" customFormat="1"/>
    <row r="4444" s="118" customFormat="1"/>
    <row r="4445" s="118" customFormat="1"/>
    <row r="4446" s="118" customFormat="1"/>
    <row r="4447" s="118" customFormat="1"/>
    <row r="4448" s="118" customFormat="1"/>
    <row r="4449" s="118" customFormat="1"/>
    <row r="4450" s="118" customFormat="1"/>
    <row r="4451" s="118" customFormat="1"/>
    <row r="4452" s="118" customFormat="1"/>
    <row r="4453" s="118" customFormat="1"/>
    <row r="4454" s="118" customFormat="1"/>
    <row r="4455" s="118" customFormat="1"/>
    <row r="4456" s="118" customFormat="1"/>
    <row r="4457" s="118" customFormat="1"/>
    <row r="4458" s="118" customFormat="1"/>
    <row r="4459" s="118" customFormat="1"/>
    <row r="4460" s="118" customFormat="1"/>
    <row r="4461" s="118" customFormat="1"/>
    <row r="4462" s="118" customFormat="1"/>
    <row r="4463" s="118" customFormat="1"/>
    <row r="4464" s="118" customFormat="1"/>
    <row r="4465" s="118" customFormat="1"/>
    <row r="4466" s="118" customFormat="1"/>
    <row r="4467" s="118" customFormat="1"/>
    <row r="4468" s="118" customFormat="1"/>
    <row r="4469" s="118" customFormat="1"/>
    <row r="4470" s="118" customFormat="1"/>
    <row r="4471" s="118" customFormat="1"/>
    <row r="4472" s="118" customFormat="1"/>
    <row r="4473" s="118" customFormat="1"/>
    <row r="4474" s="118" customFormat="1"/>
    <row r="4475" s="118" customFormat="1"/>
    <row r="4476" s="118" customFormat="1"/>
    <row r="4477" s="118" customFormat="1"/>
    <row r="4478" s="118" customFormat="1"/>
    <row r="4479" s="118" customFormat="1"/>
    <row r="4480" s="118" customFormat="1"/>
    <row r="4481" s="118" customFormat="1"/>
    <row r="4482" s="118" customFormat="1"/>
    <row r="4483" s="118" customFormat="1"/>
    <row r="4484" s="118" customFormat="1"/>
    <row r="4485" s="118" customFormat="1"/>
    <row r="4486" s="118" customFormat="1"/>
    <row r="4487" s="118" customFormat="1"/>
    <row r="4488" s="118" customFormat="1"/>
    <row r="4489" s="118" customFormat="1"/>
    <row r="4490" s="118" customFormat="1"/>
    <row r="4491" s="118" customFormat="1"/>
    <row r="4492" s="118" customFormat="1"/>
    <row r="4493" s="118" customFormat="1"/>
    <row r="4494" s="118" customFormat="1"/>
    <row r="4495" s="118" customFormat="1"/>
    <row r="4496" s="118" customFormat="1"/>
    <row r="4497" s="118" customFormat="1"/>
    <row r="4498" s="118" customFormat="1"/>
    <row r="4499" s="118" customFormat="1"/>
    <row r="4500" s="118" customFormat="1"/>
    <row r="4501" s="118" customFormat="1"/>
    <row r="4502" s="118" customFormat="1"/>
    <row r="4503" s="118" customFormat="1"/>
    <row r="4504" s="118" customFormat="1"/>
    <row r="4505" s="118" customFormat="1"/>
    <row r="4506" s="118" customFormat="1"/>
    <row r="4507" s="118" customFormat="1"/>
    <row r="4508" s="118" customFormat="1"/>
    <row r="4509" s="118" customFormat="1"/>
    <row r="4510" s="118" customFormat="1"/>
    <row r="4511" s="118" customFormat="1"/>
    <row r="4512" s="118" customFormat="1"/>
    <row r="4513" s="118" customFormat="1"/>
    <row r="4514" s="118" customFormat="1"/>
    <row r="4515" s="118" customFormat="1"/>
    <row r="4516" s="118" customFormat="1"/>
    <row r="4517" s="118" customFormat="1"/>
    <row r="4518" s="118" customFormat="1"/>
    <row r="4519" s="118" customFormat="1"/>
    <row r="4520" s="118" customFormat="1"/>
    <row r="4521" s="118" customFormat="1"/>
    <row r="4522" s="118" customFormat="1"/>
    <row r="4523" s="118" customFormat="1"/>
    <row r="4524" s="118" customFormat="1"/>
    <row r="4525" s="118" customFormat="1"/>
    <row r="4526" s="118" customFormat="1"/>
    <row r="4527" s="118" customFormat="1"/>
    <row r="4528" s="118" customFormat="1"/>
    <row r="4529" s="118" customFormat="1"/>
    <row r="4530" s="118" customFormat="1"/>
    <row r="4531" s="118" customFormat="1"/>
    <row r="4532" s="118" customFormat="1"/>
    <row r="4533" s="118" customFormat="1"/>
    <row r="4534" s="118" customFormat="1"/>
    <row r="4535" s="118" customFormat="1"/>
    <row r="4536" s="118" customFormat="1"/>
    <row r="4537" s="118" customFormat="1"/>
    <row r="4538" s="118" customFormat="1"/>
    <row r="4539" s="118" customFormat="1"/>
    <row r="4540" s="118" customFormat="1"/>
    <row r="4541" s="118" customFormat="1"/>
    <row r="4542" s="118" customFormat="1"/>
    <row r="4543" s="118" customFormat="1"/>
    <row r="4544" s="118" customFormat="1"/>
    <row r="4545" s="118" customFormat="1"/>
    <row r="4546" s="118" customFormat="1"/>
    <row r="4547" s="118" customFormat="1"/>
    <row r="4548" s="118" customFormat="1"/>
    <row r="4549" s="118" customFormat="1"/>
    <row r="4550" s="118" customFormat="1"/>
    <row r="4551" s="118" customFormat="1"/>
    <row r="4552" s="118" customFormat="1"/>
    <row r="4553" s="118" customFormat="1"/>
    <row r="4554" s="118" customFormat="1"/>
    <row r="4555" s="118" customFormat="1"/>
    <row r="4556" s="118" customFormat="1"/>
    <row r="4557" s="118" customFormat="1"/>
    <row r="4558" s="118" customFormat="1"/>
    <row r="4559" s="118" customFormat="1"/>
    <row r="4560" s="118" customFormat="1"/>
    <row r="4561" s="118" customFormat="1"/>
    <row r="4562" s="118" customFormat="1"/>
    <row r="4563" s="118" customFormat="1"/>
    <row r="4564" s="118" customFormat="1"/>
    <row r="4565" s="118" customFormat="1"/>
    <row r="4566" s="118" customFormat="1"/>
    <row r="4567" s="118" customFormat="1"/>
    <row r="4568" s="118" customFormat="1"/>
    <row r="4569" s="118" customFormat="1"/>
    <row r="4570" s="118" customFormat="1"/>
    <row r="4571" s="118" customFormat="1"/>
    <row r="4572" s="118" customFormat="1"/>
    <row r="4573" s="118" customFormat="1"/>
    <row r="4574" s="118" customFormat="1"/>
    <row r="4575" s="118" customFormat="1"/>
    <row r="4576" s="118" customFormat="1"/>
    <row r="4577" s="118" customFormat="1"/>
    <row r="4578" s="118" customFormat="1"/>
    <row r="4579" s="118" customFormat="1"/>
    <row r="4580" s="118" customFormat="1"/>
    <row r="4581" s="118" customFormat="1"/>
    <row r="4582" s="118" customFormat="1"/>
    <row r="4583" s="118" customFormat="1"/>
    <row r="4584" s="118" customFormat="1"/>
    <row r="4585" s="118" customFormat="1"/>
    <row r="4586" s="118" customFormat="1"/>
    <row r="4587" s="118" customFormat="1"/>
    <row r="4588" s="118" customFormat="1"/>
    <row r="4589" s="118" customFormat="1"/>
    <row r="4590" s="118" customFormat="1"/>
    <row r="4591" s="118" customFormat="1"/>
    <row r="4592" s="118" customFormat="1"/>
    <row r="4593" s="118" customFormat="1"/>
    <row r="4594" s="118" customFormat="1"/>
    <row r="4595" s="118" customFormat="1"/>
    <row r="4596" s="118" customFormat="1"/>
    <row r="4597" s="118" customFormat="1"/>
    <row r="4598" s="118" customFormat="1"/>
    <row r="4599" s="118" customFormat="1"/>
    <row r="4600" s="118" customFormat="1"/>
    <row r="4601" s="118" customFormat="1"/>
    <row r="4602" s="118" customFormat="1"/>
    <row r="4603" s="118" customFormat="1"/>
    <row r="4604" s="118" customFormat="1"/>
    <row r="4605" s="118" customFormat="1"/>
    <row r="4606" s="118" customFormat="1"/>
    <row r="4607" s="118" customFormat="1"/>
    <row r="4608" s="118" customFormat="1"/>
    <row r="4609" s="118" customFormat="1"/>
    <row r="4610" s="118" customFormat="1"/>
    <row r="4611" s="118" customFormat="1"/>
    <row r="4612" s="118" customFormat="1"/>
    <row r="4613" s="118" customFormat="1"/>
    <row r="4614" s="118" customFormat="1"/>
    <row r="4615" s="118" customFormat="1"/>
    <row r="4616" s="118" customFormat="1"/>
    <row r="4617" s="118" customFormat="1"/>
    <row r="4618" s="118" customFormat="1"/>
    <row r="4619" s="118" customFormat="1"/>
    <row r="4620" s="118" customFormat="1"/>
    <row r="4621" s="118" customFormat="1"/>
    <row r="4622" s="118" customFormat="1"/>
    <row r="4623" s="118" customFormat="1"/>
    <row r="4624" s="118" customFormat="1"/>
    <row r="4625" s="118" customFormat="1"/>
    <row r="4626" s="118" customFormat="1"/>
    <row r="4627" s="118" customFormat="1"/>
    <row r="4628" s="118" customFormat="1"/>
    <row r="4629" s="118" customFormat="1"/>
    <row r="4630" s="118" customFormat="1"/>
    <row r="4631" s="118" customFormat="1"/>
    <row r="4632" s="118" customFormat="1"/>
    <row r="4633" s="118" customFormat="1"/>
    <row r="4634" s="118" customFormat="1"/>
    <row r="4635" s="118" customFormat="1"/>
    <row r="4636" s="118" customFormat="1"/>
    <row r="4637" s="118" customFormat="1"/>
    <row r="4638" s="118" customFormat="1"/>
    <row r="4639" s="118" customFormat="1"/>
    <row r="4640" s="118" customFormat="1"/>
    <row r="4641" s="118" customFormat="1"/>
    <row r="4642" s="118" customFormat="1"/>
    <row r="4643" s="118" customFormat="1"/>
    <row r="4644" s="118" customFormat="1"/>
    <row r="4645" s="118" customFormat="1"/>
    <row r="4646" s="118" customFormat="1"/>
    <row r="4647" s="118" customFormat="1"/>
    <row r="4648" s="118" customFormat="1"/>
    <row r="4649" s="118" customFormat="1"/>
    <row r="4650" s="118" customFormat="1"/>
    <row r="4651" s="118" customFormat="1"/>
    <row r="4652" s="118" customFormat="1"/>
    <row r="4653" s="118" customFormat="1"/>
    <row r="4654" s="118" customFormat="1"/>
    <row r="4655" s="118" customFormat="1"/>
    <row r="4656" s="118" customFormat="1"/>
    <row r="4657" s="118" customFormat="1"/>
    <row r="4658" s="118" customFormat="1"/>
    <row r="4659" s="118" customFormat="1"/>
    <row r="4660" s="118" customFormat="1"/>
    <row r="4661" s="118" customFormat="1"/>
    <row r="4662" s="118" customFormat="1"/>
    <row r="4663" s="118" customFormat="1"/>
    <row r="4664" s="118" customFormat="1"/>
    <row r="4665" s="118" customFormat="1"/>
    <row r="4666" s="118" customFormat="1"/>
    <row r="4667" s="118" customFormat="1"/>
    <row r="4668" s="118" customFormat="1"/>
    <row r="4669" s="118" customFormat="1"/>
    <row r="4670" s="118" customFormat="1"/>
    <row r="4671" s="118" customFormat="1"/>
    <row r="4672" s="118" customFormat="1"/>
    <row r="4673" s="118" customFormat="1"/>
    <row r="4674" s="118" customFormat="1"/>
    <row r="4675" s="118" customFormat="1"/>
    <row r="4676" s="118" customFormat="1"/>
    <row r="4677" s="118" customFormat="1"/>
    <row r="4678" s="118" customFormat="1"/>
    <row r="4679" s="118" customFormat="1"/>
    <row r="4680" s="118" customFormat="1"/>
    <row r="4681" s="118" customFormat="1"/>
    <row r="4682" s="118" customFormat="1"/>
    <row r="4683" s="118" customFormat="1"/>
    <row r="4684" s="118" customFormat="1"/>
    <row r="4685" s="118" customFormat="1"/>
    <row r="4686" s="118" customFormat="1"/>
    <row r="4687" s="118" customFormat="1"/>
    <row r="4688" s="118" customFormat="1"/>
    <row r="4689" s="118" customFormat="1"/>
    <row r="4690" s="118" customFormat="1"/>
    <row r="4691" s="118" customFormat="1"/>
    <row r="4692" s="118" customFormat="1"/>
    <row r="4693" s="118" customFormat="1"/>
    <row r="4694" s="118" customFormat="1"/>
    <row r="4695" s="118" customFormat="1"/>
    <row r="4696" s="118" customFormat="1"/>
    <row r="4697" s="118" customFormat="1"/>
    <row r="4698" s="118" customFormat="1"/>
    <row r="4699" s="118" customFormat="1"/>
    <row r="4700" s="118" customFormat="1"/>
    <row r="4701" s="118" customFormat="1"/>
    <row r="4702" s="118" customFormat="1"/>
    <row r="4703" s="118" customFormat="1"/>
    <row r="4704" s="118" customFormat="1"/>
    <row r="4705" s="118" customFormat="1"/>
    <row r="4706" s="118" customFormat="1"/>
    <row r="4707" s="118" customFormat="1"/>
    <row r="4708" s="118" customFormat="1"/>
    <row r="4709" s="118" customFormat="1"/>
    <row r="4710" s="118" customFormat="1"/>
    <row r="4711" s="118" customFormat="1"/>
    <row r="4712" s="118" customFormat="1"/>
    <row r="4713" s="118" customFormat="1"/>
    <row r="4714" s="118" customFormat="1"/>
    <row r="4715" s="118" customFormat="1"/>
    <row r="4716" s="118" customFormat="1"/>
    <row r="4717" s="118" customFormat="1"/>
    <row r="4718" s="118" customFormat="1"/>
    <row r="4719" s="118" customFormat="1"/>
    <row r="4720" s="118" customFormat="1"/>
    <row r="4721" s="118" customFormat="1"/>
    <row r="4722" s="118" customFormat="1"/>
    <row r="4723" s="118" customFormat="1"/>
    <row r="4724" s="118" customFormat="1"/>
    <row r="4725" s="118" customFormat="1"/>
    <row r="4726" s="118" customFormat="1"/>
    <row r="4727" s="118" customFormat="1"/>
    <row r="4728" s="118" customFormat="1"/>
    <row r="4729" s="118" customFormat="1"/>
    <row r="4730" s="118" customFormat="1"/>
    <row r="4731" s="118" customFormat="1"/>
    <row r="4732" s="118" customFormat="1"/>
    <row r="4733" s="118" customFormat="1"/>
    <row r="4734" s="118" customFormat="1"/>
    <row r="4735" s="118" customFormat="1"/>
    <row r="4736" s="118" customFormat="1"/>
    <row r="4737" s="118" customFormat="1"/>
    <row r="4738" s="118" customFormat="1"/>
    <row r="4739" s="118" customFormat="1"/>
    <row r="4740" s="118" customFormat="1"/>
    <row r="4741" s="118" customFormat="1"/>
    <row r="4742" s="118" customFormat="1"/>
    <row r="4743" s="118" customFormat="1"/>
    <row r="4744" s="118" customFormat="1"/>
    <row r="4745" s="118" customFormat="1"/>
    <row r="4746" s="118" customFormat="1"/>
    <row r="4747" s="118" customFormat="1"/>
    <row r="4748" s="118" customFormat="1"/>
    <row r="4749" s="118" customFormat="1"/>
    <row r="4750" s="118" customFormat="1"/>
    <row r="4751" s="118" customFormat="1"/>
    <row r="4752" s="118" customFormat="1"/>
    <row r="4753" s="118" customFormat="1"/>
    <row r="4754" s="118" customFormat="1"/>
    <row r="4755" s="118" customFormat="1"/>
    <row r="4756" s="118" customFormat="1"/>
    <row r="4757" s="118" customFormat="1"/>
    <row r="4758" s="118" customFormat="1"/>
    <row r="4759" s="118" customFormat="1"/>
    <row r="4760" s="118" customFormat="1"/>
    <row r="4761" s="118" customFormat="1"/>
    <row r="4762" s="118" customFormat="1"/>
    <row r="4763" s="118" customFormat="1"/>
    <row r="4764" s="118" customFormat="1"/>
    <row r="4765" s="118" customFormat="1"/>
    <row r="4766" s="118" customFormat="1"/>
    <row r="4767" s="118" customFormat="1"/>
    <row r="4768" s="118" customFormat="1"/>
    <row r="4769" s="118" customFormat="1"/>
    <row r="4770" s="118" customFormat="1"/>
    <row r="4771" s="118" customFormat="1"/>
    <row r="4772" s="118" customFormat="1"/>
    <row r="4773" s="118" customFormat="1"/>
    <row r="4774" s="118" customFormat="1"/>
    <row r="4775" s="118" customFormat="1"/>
    <row r="4776" s="118" customFormat="1"/>
    <row r="4777" s="118" customFormat="1"/>
    <row r="4778" s="118" customFormat="1"/>
    <row r="4779" s="118" customFormat="1"/>
    <row r="4780" s="118" customFormat="1"/>
    <row r="4781" s="118" customFormat="1"/>
    <row r="4782" s="118" customFormat="1"/>
    <row r="4783" s="118" customFormat="1"/>
    <row r="4784" s="118" customFormat="1"/>
    <row r="4785" s="118" customFormat="1"/>
    <row r="4786" s="118" customFormat="1"/>
    <row r="4787" s="118" customFormat="1"/>
    <row r="4788" s="118" customFormat="1"/>
    <row r="4789" s="118" customFormat="1"/>
    <row r="4790" s="118" customFormat="1"/>
    <row r="4791" s="118" customFormat="1"/>
    <row r="4792" s="118" customFormat="1"/>
    <row r="4793" s="118" customFormat="1"/>
    <row r="4794" s="118" customFormat="1"/>
    <row r="4795" s="118" customFormat="1"/>
    <row r="4796" s="118" customFormat="1"/>
    <row r="4797" s="118" customFormat="1"/>
    <row r="4798" s="118" customFormat="1"/>
    <row r="4799" s="118" customFormat="1"/>
    <row r="4800" s="118" customFormat="1"/>
    <row r="4801" s="118" customFormat="1"/>
    <row r="4802" s="118" customFormat="1"/>
    <row r="4803" s="118" customFormat="1"/>
    <row r="4804" s="118" customFormat="1"/>
    <row r="4805" s="118" customFormat="1"/>
    <row r="4806" s="118" customFormat="1"/>
    <row r="4807" s="118" customFormat="1"/>
    <row r="4808" s="118" customFormat="1"/>
    <row r="4809" s="118" customFormat="1"/>
    <row r="4810" s="118" customFormat="1"/>
    <row r="4811" s="118" customFormat="1"/>
    <row r="4812" s="118" customFormat="1"/>
    <row r="4813" s="118" customFormat="1"/>
    <row r="4814" s="118" customFormat="1"/>
    <row r="4815" s="118" customFormat="1"/>
    <row r="4816" s="118" customFormat="1"/>
    <row r="4817" s="118" customFormat="1"/>
    <row r="4818" s="118" customFormat="1"/>
    <row r="4819" s="118" customFormat="1"/>
    <row r="4820" s="118" customFormat="1"/>
    <row r="4821" s="118" customFormat="1"/>
    <row r="4822" s="118" customFormat="1"/>
    <row r="4823" s="118" customFormat="1"/>
    <row r="4824" s="118" customFormat="1"/>
    <row r="4825" s="118" customFormat="1"/>
    <row r="4826" s="118" customFormat="1"/>
    <row r="4827" s="118" customFormat="1"/>
    <row r="4828" s="118" customFormat="1"/>
    <row r="4829" s="118" customFormat="1"/>
    <row r="4830" s="118" customFormat="1"/>
    <row r="4831" s="118" customFormat="1"/>
    <row r="4832" s="118" customFormat="1"/>
    <row r="4833" s="118" customFormat="1"/>
    <row r="4834" s="118" customFormat="1"/>
    <row r="4835" s="118" customFormat="1"/>
    <row r="4836" s="118" customFormat="1"/>
    <row r="4837" s="118" customFormat="1"/>
    <row r="4838" s="118" customFormat="1"/>
    <row r="4839" s="118" customFormat="1"/>
    <row r="4840" s="118" customFormat="1"/>
    <row r="4841" s="118" customFormat="1"/>
    <row r="4842" s="118" customFormat="1"/>
    <row r="4843" s="118" customFormat="1"/>
    <row r="4844" s="118" customFormat="1"/>
    <row r="4845" s="118" customFormat="1"/>
    <row r="4846" s="118" customFormat="1"/>
    <row r="4847" s="118" customFormat="1"/>
    <row r="4848" s="118" customFormat="1"/>
    <row r="4849" s="118" customFormat="1"/>
    <row r="4850" s="118" customFormat="1"/>
    <row r="4851" s="118" customFormat="1"/>
    <row r="4852" s="118" customFormat="1"/>
    <row r="4853" s="118" customFormat="1"/>
    <row r="4854" s="118" customFormat="1"/>
    <row r="4855" s="118" customFormat="1"/>
    <row r="4856" s="118" customFormat="1"/>
    <row r="4857" s="118" customFormat="1"/>
    <row r="4858" s="118" customFormat="1"/>
    <row r="4859" s="118" customFormat="1"/>
    <row r="4860" s="118" customFormat="1"/>
    <row r="4861" s="118" customFormat="1"/>
    <row r="4862" s="118" customFormat="1"/>
    <row r="4863" s="118" customFormat="1"/>
    <row r="4864" s="118" customFormat="1"/>
    <row r="4865" s="118" customFormat="1"/>
    <row r="4866" s="118" customFormat="1"/>
    <row r="4867" s="118" customFormat="1"/>
    <row r="4868" s="118" customFormat="1"/>
    <row r="4869" s="118" customFormat="1"/>
    <row r="4870" s="118" customFormat="1"/>
    <row r="4871" s="118" customFormat="1"/>
    <row r="4872" s="118" customFormat="1"/>
    <row r="4873" s="118" customFormat="1"/>
    <row r="4874" s="118" customFormat="1"/>
    <row r="4875" s="118" customFormat="1"/>
    <row r="4876" s="118" customFormat="1"/>
    <row r="4877" s="118" customFormat="1"/>
    <row r="4878" s="118" customFormat="1"/>
    <row r="4879" s="118" customFormat="1"/>
    <row r="4880" s="118" customFormat="1"/>
    <row r="4881" s="118" customFormat="1"/>
    <row r="4882" s="118" customFormat="1"/>
    <row r="4883" s="118" customFormat="1"/>
    <row r="4884" s="118" customFormat="1"/>
    <row r="4885" s="118" customFormat="1"/>
    <row r="4886" s="118" customFormat="1"/>
    <row r="4887" s="118" customFormat="1"/>
    <row r="4888" s="118" customFormat="1"/>
    <row r="4889" s="118" customFormat="1"/>
    <row r="4890" s="118" customFormat="1"/>
    <row r="4891" s="118" customFormat="1"/>
    <row r="4892" s="118" customFormat="1"/>
    <row r="4893" s="118" customFormat="1"/>
    <row r="4894" s="118" customFormat="1"/>
    <row r="4895" s="118" customFormat="1"/>
    <row r="4896" s="118" customFormat="1"/>
    <row r="4897" s="118" customFormat="1"/>
    <row r="4898" s="118" customFormat="1"/>
    <row r="4899" s="118" customFormat="1"/>
    <row r="4900" s="118" customFormat="1"/>
    <row r="4901" s="118" customFormat="1"/>
    <row r="4902" s="118" customFormat="1"/>
    <row r="4903" s="118" customFormat="1"/>
    <row r="4904" s="118" customFormat="1"/>
    <row r="4905" s="118" customFormat="1"/>
    <row r="4906" s="118" customFormat="1"/>
    <row r="4907" s="118" customFormat="1"/>
    <row r="4908" s="118" customFormat="1"/>
    <row r="4909" s="118" customFormat="1"/>
    <row r="4910" s="118" customFormat="1"/>
    <row r="4911" s="118" customFormat="1"/>
    <row r="4912" s="118" customFormat="1"/>
    <row r="4913" s="118" customFormat="1"/>
    <row r="4914" s="118" customFormat="1"/>
    <row r="4915" s="118" customFormat="1"/>
    <row r="4916" s="118" customFormat="1"/>
    <row r="4917" s="118" customFormat="1"/>
    <row r="4918" s="118" customFormat="1"/>
    <row r="4919" s="118" customFormat="1"/>
    <row r="4920" s="118" customFormat="1"/>
    <row r="4921" s="118" customFormat="1"/>
    <row r="4922" s="118" customFormat="1"/>
    <row r="4923" s="118" customFormat="1"/>
    <row r="4924" s="118" customFormat="1"/>
    <row r="4925" s="118" customFormat="1"/>
    <row r="4926" s="118" customFormat="1"/>
    <row r="4927" s="118" customFormat="1"/>
    <row r="4928" s="118" customFormat="1"/>
    <row r="4929" s="118" customFormat="1"/>
    <row r="4930" s="118" customFormat="1"/>
    <row r="4931" s="118" customFormat="1"/>
    <row r="4932" s="118" customFormat="1"/>
    <row r="4933" s="118" customFormat="1"/>
    <row r="4934" s="118" customFormat="1"/>
    <row r="4935" s="118" customFormat="1"/>
    <row r="4936" s="118" customFormat="1"/>
    <row r="4937" s="118" customFormat="1"/>
    <row r="4938" s="118" customFormat="1"/>
    <row r="4939" s="118" customFormat="1"/>
    <row r="4940" s="118" customFormat="1"/>
    <row r="4941" s="118" customFormat="1"/>
    <row r="4942" s="118" customFormat="1"/>
    <row r="4943" s="118" customFormat="1"/>
    <row r="4944" s="118" customFormat="1"/>
    <row r="4945" s="118" customFormat="1"/>
    <row r="4946" s="118" customFormat="1"/>
    <row r="4947" s="118" customFormat="1"/>
    <row r="4948" s="118" customFormat="1"/>
    <row r="4949" s="118" customFormat="1"/>
    <row r="4950" s="118" customFormat="1"/>
    <row r="4951" s="118" customFormat="1"/>
    <row r="4952" s="118" customFormat="1"/>
    <row r="4953" s="118" customFormat="1"/>
    <row r="4954" s="118" customFormat="1"/>
    <row r="4955" s="118" customFormat="1"/>
    <row r="4956" s="118" customFormat="1"/>
    <row r="4957" s="118" customFormat="1"/>
    <row r="4958" s="118" customFormat="1"/>
    <row r="4959" s="118" customFormat="1"/>
    <row r="4960" s="118" customFormat="1"/>
    <row r="4961" s="118" customFormat="1"/>
    <row r="4962" s="118" customFormat="1"/>
    <row r="4963" s="118" customFormat="1"/>
    <row r="4964" s="118" customFormat="1"/>
    <row r="4965" s="118" customFormat="1"/>
    <row r="4966" s="118" customFormat="1"/>
    <row r="4967" s="118" customFormat="1"/>
    <row r="4968" s="118" customFormat="1"/>
    <row r="4969" s="118" customFormat="1"/>
    <row r="4970" s="118" customFormat="1"/>
    <row r="4971" s="118" customFormat="1"/>
    <row r="4972" s="118" customFormat="1"/>
    <row r="4973" s="118" customFormat="1"/>
    <row r="4974" s="118" customFormat="1"/>
    <row r="4975" s="118" customFormat="1"/>
    <row r="4976" s="118" customFormat="1"/>
    <row r="4977" s="118" customFormat="1"/>
    <row r="4978" s="118" customFormat="1"/>
    <row r="4979" s="118" customFormat="1"/>
    <row r="4980" s="118" customFormat="1"/>
    <row r="4981" s="118" customFormat="1"/>
    <row r="4982" s="118" customFormat="1"/>
    <row r="4983" s="118" customFormat="1"/>
    <row r="4984" s="118" customFormat="1"/>
    <row r="4985" s="118" customFormat="1"/>
    <row r="4986" s="118" customFormat="1"/>
    <row r="4987" s="118" customFormat="1"/>
    <row r="4988" s="118" customFormat="1"/>
    <row r="4989" s="118" customFormat="1"/>
    <row r="4990" s="118" customFormat="1"/>
    <row r="4991" s="118" customFormat="1"/>
    <row r="4992" s="118" customFormat="1"/>
    <row r="4993" s="118" customFormat="1"/>
    <row r="4994" s="118" customFormat="1"/>
    <row r="4995" s="118" customFormat="1"/>
    <row r="4996" s="118" customFormat="1"/>
    <row r="4997" s="118" customFormat="1"/>
    <row r="4998" s="118" customFormat="1"/>
    <row r="4999" s="118" customFormat="1"/>
    <row r="5000" s="118" customFormat="1"/>
    <row r="5001" s="118" customFormat="1"/>
    <row r="5002" s="118" customFormat="1"/>
    <row r="5003" s="118" customFormat="1"/>
    <row r="5004" s="118" customFormat="1"/>
    <row r="5005" s="118" customFormat="1"/>
    <row r="5006" s="118" customFormat="1"/>
    <row r="5007" s="118" customFormat="1"/>
    <row r="5008" s="118" customFormat="1"/>
    <row r="5009" s="118" customFormat="1"/>
    <row r="5010" s="118" customFormat="1"/>
    <row r="5011" s="118" customFormat="1"/>
    <row r="5012" s="118" customFormat="1"/>
    <row r="5013" s="118" customFormat="1"/>
    <row r="5014" s="118" customFormat="1"/>
    <row r="5015" s="118" customFormat="1"/>
    <row r="5016" s="118" customFormat="1"/>
    <row r="5017" s="118" customFormat="1"/>
    <row r="5018" s="118" customFormat="1"/>
    <row r="5019" s="118" customFormat="1"/>
    <row r="5020" s="118" customFormat="1"/>
    <row r="5021" s="118" customFormat="1"/>
    <row r="5022" s="118" customFormat="1"/>
    <row r="5023" s="118" customFormat="1"/>
    <row r="5024" s="118" customFormat="1"/>
    <row r="5025" s="118" customFormat="1"/>
    <row r="5026" s="118" customFormat="1"/>
    <row r="5027" s="118" customFormat="1"/>
    <row r="5028" s="118" customFormat="1"/>
    <row r="5029" s="118" customFormat="1"/>
    <row r="5030" s="118" customFormat="1"/>
    <row r="5031" s="118" customFormat="1"/>
    <row r="5032" s="118" customFormat="1"/>
    <row r="5033" s="118" customFormat="1"/>
    <row r="5034" s="118" customFormat="1"/>
    <row r="5035" s="118" customFormat="1"/>
    <row r="5036" s="118" customFormat="1"/>
    <row r="5037" s="118" customFormat="1"/>
    <row r="5038" s="118" customFormat="1"/>
    <row r="5039" s="118" customFormat="1"/>
    <row r="5040" s="118" customFormat="1"/>
    <row r="5041" s="118" customFormat="1"/>
    <row r="5042" s="118" customFormat="1"/>
    <row r="5043" s="118" customFormat="1"/>
    <row r="5044" s="118" customFormat="1"/>
    <row r="5045" s="118" customFormat="1"/>
    <row r="5046" s="118" customFormat="1"/>
    <row r="5047" s="118" customFormat="1"/>
    <row r="5048" s="118" customFormat="1"/>
    <row r="5049" s="118" customFormat="1"/>
    <row r="5050" s="118" customFormat="1"/>
    <row r="5051" s="118" customFormat="1"/>
    <row r="5052" s="118" customFormat="1"/>
    <row r="5053" s="118" customFormat="1"/>
    <row r="5054" s="118" customFormat="1"/>
    <row r="5055" s="118" customFormat="1"/>
    <row r="5056" s="118" customFormat="1"/>
    <row r="5057" s="118" customFormat="1"/>
    <row r="5058" s="118" customFormat="1"/>
    <row r="5059" s="118" customFormat="1"/>
    <row r="5060" s="118" customFormat="1"/>
    <row r="5061" s="118" customFormat="1"/>
    <row r="5062" s="118" customFormat="1"/>
    <row r="5063" s="118" customFormat="1"/>
    <row r="5064" s="118" customFormat="1"/>
    <row r="5065" s="118" customFormat="1"/>
    <row r="5066" s="118" customFormat="1"/>
    <row r="5067" s="118" customFormat="1"/>
    <row r="5068" s="118" customFormat="1"/>
    <row r="5069" s="118" customFormat="1"/>
    <row r="5070" s="118" customFormat="1"/>
    <row r="5071" s="118" customFormat="1"/>
    <row r="5072" s="118" customFormat="1"/>
    <row r="5073" s="118" customFormat="1"/>
    <row r="5074" s="118" customFormat="1"/>
    <row r="5075" s="118" customFormat="1"/>
    <row r="5076" s="118" customFormat="1"/>
    <row r="5077" s="118" customFormat="1"/>
    <row r="5078" s="118" customFormat="1"/>
    <row r="5079" s="118" customFormat="1"/>
    <row r="5080" s="118" customFormat="1"/>
    <row r="5081" s="118" customFormat="1"/>
    <row r="5082" s="118" customFormat="1"/>
    <row r="5083" s="118" customFormat="1"/>
    <row r="5084" s="118" customFormat="1"/>
    <row r="5085" s="118" customFormat="1"/>
    <row r="5086" s="118" customFormat="1"/>
    <row r="5087" s="118" customFormat="1"/>
    <row r="5088" s="118" customFormat="1"/>
    <row r="5089" s="118" customFormat="1"/>
    <row r="5090" s="118" customFormat="1"/>
    <row r="5091" s="118" customFormat="1"/>
    <row r="5092" s="118" customFormat="1"/>
    <row r="5093" s="118" customFormat="1"/>
    <row r="5094" s="118" customFormat="1"/>
    <row r="5095" s="118" customFormat="1"/>
    <row r="5096" s="118" customFormat="1"/>
    <row r="5097" s="118" customFormat="1"/>
    <row r="5098" s="118" customFormat="1"/>
    <row r="5099" s="118" customFormat="1"/>
    <row r="5100" s="118" customFormat="1"/>
    <row r="5101" s="118" customFormat="1"/>
    <row r="5102" s="118" customFormat="1"/>
    <row r="5103" s="118" customFormat="1"/>
    <row r="5104" s="118" customFormat="1"/>
    <row r="5105" s="118" customFormat="1"/>
    <row r="5106" s="118" customFormat="1"/>
    <row r="5107" s="118" customFormat="1"/>
    <row r="5108" s="118" customFormat="1"/>
    <row r="5109" s="118" customFormat="1"/>
    <row r="5110" s="118" customFormat="1"/>
    <row r="5111" s="118" customFormat="1"/>
    <row r="5112" s="118" customFormat="1"/>
    <row r="5113" s="118" customFormat="1"/>
    <row r="5114" s="118" customFormat="1"/>
    <row r="5115" s="118" customFormat="1"/>
    <row r="5116" s="118" customFormat="1"/>
    <row r="5117" s="118" customFormat="1"/>
    <row r="5118" s="118" customFormat="1"/>
    <row r="5119" s="118" customFormat="1"/>
    <row r="5120" s="118" customFormat="1"/>
    <row r="5121" s="118" customFormat="1"/>
    <row r="5122" s="118" customFormat="1"/>
    <row r="5123" s="118" customFormat="1"/>
    <row r="5124" s="118" customFormat="1"/>
    <row r="5125" s="118" customFormat="1"/>
    <row r="5126" s="118" customFormat="1"/>
    <row r="5127" s="118" customFormat="1"/>
    <row r="5128" s="118" customFormat="1"/>
    <row r="5129" s="118" customFormat="1"/>
    <row r="5130" s="118" customFormat="1"/>
    <row r="5131" s="118" customFormat="1"/>
    <row r="5132" s="118" customFormat="1"/>
    <row r="5133" s="118" customFormat="1"/>
    <row r="5134" s="118" customFormat="1"/>
    <row r="5135" s="118" customFormat="1"/>
    <row r="5136" s="118" customFormat="1"/>
    <row r="5137" s="118" customFormat="1"/>
    <row r="5138" s="118" customFormat="1"/>
    <row r="5139" s="118" customFormat="1"/>
    <row r="5140" s="118" customFormat="1"/>
    <row r="5141" s="118" customFormat="1"/>
    <row r="5142" s="118" customFormat="1"/>
    <row r="5143" s="118" customFormat="1"/>
    <row r="5144" s="118" customFormat="1"/>
    <row r="5145" s="118" customFormat="1"/>
    <row r="5146" s="118" customFormat="1"/>
    <row r="5147" s="118" customFormat="1"/>
    <row r="5148" s="118" customFormat="1"/>
    <row r="5149" s="118" customFormat="1"/>
    <row r="5150" s="118" customFormat="1"/>
    <row r="5151" s="118" customFormat="1"/>
    <row r="5152" s="118" customFormat="1"/>
    <row r="5153" s="118" customFormat="1"/>
    <row r="5154" s="118" customFormat="1"/>
    <row r="5155" s="118" customFormat="1"/>
    <row r="5156" s="118" customFormat="1"/>
    <row r="5157" s="118" customFormat="1"/>
    <row r="5158" s="118" customFormat="1"/>
    <row r="5159" s="118" customFormat="1"/>
    <row r="5160" s="118" customFormat="1"/>
    <row r="5161" s="118" customFormat="1"/>
    <row r="5162" s="118" customFormat="1"/>
    <row r="5163" s="118" customFormat="1"/>
    <row r="5164" s="118" customFormat="1"/>
    <row r="5165" s="118" customFormat="1"/>
    <row r="5166" s="118" customFormat="1"/>
    <row r="5167" s="118" customFormat="1"/>
    <row r="5168" s="118" customFormat="1"/>
    <row r="5169" s="118" customFormat="1"/>
    <row r="5170" s="118" customFormat="1"/>
    <row r="5171" s="118" customFormat="1"/>
    <row r="5172" s="118" customFormat="1"/>
    <row r="5173" s="118" customFormat="1"/>
    <row r="5174" s="118" customFormat="1"/>
    <row r="5175" s="118" customFormat="1"/>
    <row r="5176" s="118" customFormat="1"/>
    <row r="5177" s="118" customFormat="1"/>
    <row r="5178" s="118" customFormat="1"/>
    <row r="5179" s="118" customFormat="1"/>
    <row r="5180" s="118" customFormat="1"/>
    <row r="5181" s="118" customFormat="1"/>
    <row r="5182" s="118" customFormat="1"/>
    <row r="5183" s="118" customFormat="1"/>
    <row r="5184" s="118" customFormat="1"/>
    <row r="5185" s="118" customFormat="1"/>
    <row r="5186" s="118" customFormat="1"/>
    <row r="5187" s="118" customFormat="1"/>
    <row r="5188" s="118" customFormat="1"/>
    <row r="5189" s="118" customFormat="1"/>
    <row r="5190" s="118" customFormat="1"/>
    <row r="5191" s="118" customFormat="1"/>
    <row r="5192" s="118" customFormat="1"/>
    <row r="5193" s="118" customFormat="1"/>
    <row r="5194" s="118" customFormat="1"/>
    <row r="5195" s="118" customFormat="1"/>
    <row r="5196" s="118" customFormat="1"/>
    <row r="5197" s="118" customFormat="1"/>
    <row r="5198" s="118" customFormat="1"/>
    <row r="5199" s="118" customFormat="1"/>
    <row r="5200" s="118" customFormat="1"/>
    <row r="5201" s="118" customFormat="1"/>
    <row r="5202" s="118" customFormat="1"/>
    <row r="5203" s="118" customFormat="1"/>
    <row r="5204" s="118" customFormat="1"/>
    <row r="5205" s="118" customFormat="1"/>
    <row r="5206" s="118" customFormat="1"/>
    <row r="5207" s="118" customFormat="1"/>
    <row r="5208" s="118" customFormat="1"/>
    <row r="5209" s="118" customFormat="1"/>
    <row r="5210" s="118" customFormat="1"/>
    <row r="5211" s="118" customFormat="1"/>
    <row r="5212" s="118" customFormat="1"/>
    <row r="5213" s="118" customFormat="1"/>
    <row r="5214" s="118" customFormat="1"/>
    <row r="5215" s="118" customFormat="1"/>
    <row r="5216" s="118" customFormat="1"/>
    <row r="5217" s="118" customFormat="1"/>
    <row r="5218" s="118" customFormat="1"/>
    <row r="5219" s="118" customFormat="1"/>
    <row r="5220" s="118" customFormat="1"/>
    <row r="5221" s="118" customFormat="1"/>
    <row r="5222" s="118" customFormat="1"/>
    <row r="5223" s="118" customFormat="1"/>
    <row r="5224" s="118" customFormat="1"/>
    <row r="5225" s="118" customFormat="1"/>
    <row r="5226" s="118" customFormat="1"/>
    <row r="5227" s="118" customFormat="1"/>
    <row r="5228" s="118" customFormat="1"/>
    <row r="5229" s="118" customFormat="1"/>
    <row r="5230" s="118" customFormat="1"/>
    <row r="5231" s="118" customFormat="1"/>
    <row r="5232" s="118" customFormat="1"/>
    <row r="5233" s="118" customFormat="1"/>
    <row r="5234" s="118" customFormat="1"/>
    <row r="5235" s="118" customFormat="1"/>
    <row r="5236" s="118" customFormat="1"/>
    <row r="5237" s="118" customFormat="1"/>
    <row r="5238" s="118" customFormat="1"/>
    <row r="5239" s="118" customFormat="1"/>
    <row r="5240" s="118" customFormat="1"/>
    <row r="5241" s="118" customFormat="1"/>
    <row r="5242" s="118" customFormat="1"/>
    <row r="5243" s="118" customFormat="1"/>
    <row r="5244" s="118" customFormat="1"/>
    <row r="5245" s="118" customFormat="1"/>
    <row r="5246" s="118" customFormat="1"/>
    <row r="5247" s="118" customFormat="1"/>
    <row r="5248" s="118" customFormat="1"/>
    <row r="5249" s="118" customFormat="1"/>
    <row r="5250" s="118" customFormat="1"/>
    <row r="5251" s="118" customFormat="1"/>
    <row r="5252" s="118" customFormat="1"/>
    <row r="5253" s="118" customFormat="1"/>
    <row r="5254" s="118" customFormat="1"/>
    <row r="5255" s="118" customFormat="1"/>
    <row r="5256" s="118" customFormat="1"/>
    <row r="5257" s="118" customFormat="1"/>
    <row r="5258" s="118" customFormat="1"/>
    <row r="5259" s="118" customFormat="1"/>
    <row r="5260" s="118" customFormat="1"/>
    <row r="5261" s="118" customFormat="1"/>
    <row r="5262" s="118" customFormat="1"/>
    <row r="5263" s="118" customFormat="1"/>
    <row r="5264" s="118" customFormat="1"/>
    <row r="5265" s="118" customFormat="1"/>
    <row r="5266" s="118" customFormat="1"/>
    <row r="5267" s="118" customFormat="1"/>
    <row r="5268" s="118" customFormat="1"/>
    <row r="5269" s="118" customFormat="1"/>
    <row r="5270" s="118" customFormat="1"/>
    <row r="5271" s="118" customFormat="1"/>
    <row r="5272" s="118" customFormat="1"/>
    <row r="5273" s="118" customFormat="1"/>
    <row r="5274" s="118" customFormat="1"/>
    <row r="5275" s="118" customFormat="1"/>
    <row r="5276" s="118" customFormat="1"/>
    <row r="5277" s="118" customFormat="1"/>
    <row r="5278" s="118" customFormat="1"/>
    <row r="5279" s="118" customFormat="1"/>
    <row r="5280" s="118" customFormat="1"/>
    <row r="5281" s="118" customFormat="1"/>
    <row r="5282" s="118" customFormat="1"/>
    <row r="5283" s="118" customFormat="1"/>
    <row r="5284" s="118" customFormat="1"/>
    <row r="5285" s="118" customFormat="1"/>
    <row r="5286" s="118" customFormat="1"/>
    <row r="5287" s="118" customFormat="1"/>
    <row r="5288" s="118" customFormat="1"/>
    <row r="5289" s="118" customFormat="1"/>
    <row r="5290" s="118" customFormat="1"/>
    <row r="5291" s="118" customFormat="1"/>
    <row r="5292" s="118" customFormat="1"/>
    <row r="5293" s="118" customFormat="1"/>
    <row r="5294" s="118" customFormat="1"/>
    <row r="5295" s="118" customFormat="1"/>
    <row r="5296" s="118" customFormat="1"/>
    <row r="5297" s="118" customFormat="1"/>
    <row r="5298" s="118" customFormat="1"/>
    <row r="5299" s="118" customFormat="1"/>
    <row r="5300" s="118" customFormat="1"/>
    <row r="5301" s="118" customFormat="1"/>
    <row r="5302" s="118" customFormat="1"/>
    <row r="5303" s="118" customFormat="1"/>
    <row r="5304" s="118" customFormat="1"/>
    <row r="5305" s="118" customFormat="1"/>
    <row r="5306" s="118" customFormat="1"/>
    <row r="5307" s="118" customFormat="1"/>
    <row r="5308" s="118" customFormat="1"/>
    <row r="5309" s="118" customFormat="1"/>
    <row r="5310" s="118" customFormat="1"/>
    <row r="5311" s="118" customFormat="1"/>
    <row r="5312" s="118" customFormat="1"/>
    <row r="5313" s="118" customFormat="1"/>
    <row r="5314" s="118" customFormat="1"/>
    <row r="5315" s="118" customFormat="1"/>
    <row r="5316" s="118" customFormat="1"/>
    <row r="5317" s="118" customFormat="1"/>
    <row r="5318" s="118" customFormat="1"/>
    <row r="5319" s="118" customFormat="1"/>
    <row r="5320" s="118" customFormat="1"/>
    <row r="5321" s="118" customFormat="1"/>
    <row r="5322" s="118" customFormat="1"/>
    <row r="5323" s="118" customFormat="1"/>
    <row r="5324" s="118" customFormat="1"/>
    <row r="5325" s="118" customFormat="1"/>
    <row r="5326" s="118" customFormat="1"/>
    <row r="5327" s="118" customFormat="1"/>
    <row r="5328" s="118" customFormat="1"/>
    <row r="5329" s="118" customFormat="1"/>
    <row r="5330" s="118" customFormat="1"/>
    <row r="5331" s="118" customFormat="1"/>
    <row r="5332" s="118" customFormat="1"/>
    <row r="5333" s="118" customFormat="1"/>
    <row r="5334" s="118" customFormat="1"/>
    <row r="5335" s="118" customFormat="1"/>
    <row r="5336" s="118" customFormat="1"/>
    <row r="5337" s="118" customFormat="1"/>
    <row r="5338" s="118" customFormat="1"/>
    <row r="5339" s="118" customFormat="1"/>
    <row r="5340" s="118" customFormat="1"/>
    <row r="5341" s="118" customFormat="1"/>
    <row r="5342" s="118" customFormat="1"/>
    <row r="5343" s="118" customFormat="1"/>
    <row r="5344" s="118" customFormat="1"/>
    <row r="5345" s="118" customFormat="1"/>
    <row r="5346" s="118" customFormat="1"/>
    <row r="5347" s="118" customFormat="1"/>
    <row r="5348" s="118" customFormat="1"/>
    <row r="5349" s="118" customFormat="1"/>
    <row r="5350" s="118" customFormat="1"/>
    <row r="5351" s="118" customFormat="1"/>
    <row r="5352" s="118" customFormat="1"/>
    <row r="5353" s="118" customFormat="1"/>
    <row r="5354" s="118" customFormat="1"/>
    <row r="5355" s="118" customFormat="1"/>
    <row r="5356" s="118" customFormat="1"/>
    <row r="5357" s="118" customFormat="1"/>
    <row r="5358" s="118" customFormat="1"/>
    <row r="5359" s="118" customFormat="1"/>
    <row r="5360" s="118" customFormat="1"/>
    <row r="5361" s="118" customFormat="1"/>
    <row r="5362" s="118" customFormat="1"/>
    <row r="5363" s="118" customFormat="1"/>
    <row r="5364" s="118" customFormat="1"/>
    <row r="5365" s="118" customFormat="1"/>
    <row r="5366" s="118" customFormat="1"/>
    <row r="5367" s="118" customFormat="1"/>
    <row r="5368" s="118" customFormat="1"/>
    <row r="5369" s="118" customFormat="1"/>
    <row r="5370" s="118" customFormat="1"/>
    <row r="5371" s="118" customFormat="1"/>
    <row r="5372" s="118" customFormat="1"/>
    <row r="5373" s="118" customFormat="1"/>
    <row r="5374" s="118" customFormat="1"/>
    <row r="5375" s="118" customFormat="1"/>
    <row r="5376" s="118" customFormat="1"/>
    <row r="5377" s="118" customFormat="1"/>
    <row r="5378" s="118" customFormat="1"/>
    <row r="5379" s="118" customFormat="1"/>
    <row r="5380" s="118" customFormat="1"/>
    <row r="5381" s="118" customFormat="1"/>
    <row r="5382" s="118" customFormat="1"/>
    <row r="5383" s="118" customFormat="1"/>
    <row r="5384" s="118" customFormat="1"/>
    <row r="5385" s="118" customFormat="1"/>
    <row r="5386" s="118" customFormat="1"/>
    <row r="5387" s="118" customFormat="1"/>
    <row r="5388" s="118" customFormat="1"/>
    <row r="5389" s="118" customFormat="1"/>
    <row r="5390" s="118" customFormat="1"/>
    <row r="5391" s="118" customFormat="1"/>
    <row r="5392" s="118" customFormat="1"/>
    <row r="5393" s="118" customFormat="1"/>
    <row r="5394" s="118" customFormat="1"/>
    <row r="5395" s="118" customFormat="1"/>
    <row r="5396" s="118" customFormat="1"/>
    <row r="5397" s="118" customFormat="1"/>
    <row r="5398" s="118" customFormat="1"/>
    <row r="5399" s="118" customFormat="1"/>
    <row r="5400" s="118" customFormat="1"/>
    <row r="5401" s="118" customFormat="1"/>
    <row r="5402" s="118" customFormat="1"/>
    <row r="5403" s="118" customFormat="1"/>
    <row r="5404" s="118" customFormat="1"/>
    <row r="5405" s="118" customFormat="1"/>
    <row r="5406" s="118" customFormat="1"/>
    <row r="5407" s="118" customFormat="1"/>
    <row r="5408" s="118" customFormat="1"/>
    <row r="5409" s="118" customFormat="1"/>
    <row r="5410" s="118" customFormat="1"/>
    <row r="5411" s="118" customFormat="1"/>
    <row r="5412" s="118" customFormat="1"/>
    <row r="5413" s="118" customFormat="1"/>
    <row r="5414" s="118" customFormat="1"/>
    <row r="5415" s="118" customFormat="1"/>
    <row r="5416" s="118" customFormat="1"/>
    <row r="5417" s="118" customFormat="1"/>
    <row r="5418" s="118" customFormat="1"/>
    <row r="5419" s="118" customFormat="1"/>
    <row r="5420" s="118" customFormat="1"/>
    <row r="5421" s="118" customFormat="1"/>
    <row r="5422" s="118" customFormat="1"/>
    <row r="5423" s="118" customFormat="1"/>
    <row r="5424" s="118" customFormat="1"/>
    <row r="5425" s="118" customFormat="1"/>
    <row r="5426" s="118" customFormat="1"/>
    <row r="5427" s="118" customFormat="1"/>
    <row r="5428" s="118" customFormat="1"/>
    <row r="5429" s="118" customFormat="1"/>
    <row r="5430" s="118" customFormat="1"/>
    <row r="5431" s="118" customFormat="1"/>
    <row r="5432" s="118" customFormat="1"/>
    <row r="5433" s="118" customFormat="1"/>
    <row r="5434" s="118" customFormat="1"/>
    <row r="5435" s="118" customFormat="1"/>
    <row r="5436" s="118" customFormat="1"/>
    <row r="5437" s="118" customFormat="1"/>
    <row r="5438" s="118" customFormat="1"/>
    <row r="5439" s="118" customFormat="1"/>
    <row r="5440" s="118" customFormat="1"/>
    <row r="5441" s="118" customFormat="1"/>
    <row r="5442" s="118" customFormat="1"/>
    <row r="5443" s="118" customFormat="1"/>
    <row r="5444" s="118" customFormat="1"/>
    <row r="5445" s="118" customFormat="1"/>
    <row r="5446" s="118" customFormat="1"/>
    <row r="5447" s="118" customFormat="1"/>
    <row r="5448" s="118" customFormat="1"/>
    <row r="5449" s="118" customFormat="1"/>
    <row r="5450" s="118" customFormat="1"/>
    <row r="5451" s="118" customFormat="1"/>
    <row r="5452" s="118" customFormat="1"/>
    <row r="5453" s="118" customFormat="1"/>
    <row r="5454" s="118" customFormat="1"/>
    <row r="5455" s="118" customFormat="1"/>
    <row r="5456" s="118" customFormat="1"/>
    <row r="5457" s="118" customFormat="1"/>
    <row r="5458" s="118" customFormat="1"/>
    <row r="5459" s="118" customFormat="1"/>
    <row r="5460" s="118" customFormat="1"/>
    <row r="5461" s="118" customFormat="1"/>
    <row r="5462" s="118" customFormat="1"/>
    <row r="5463" s="118" customFormat="1"/>
    <row r="5464" s="118" customFormat="1"/>
    <row r="5465" s="118" customFormat="1"/>
    <row r="5466" s="118" customFormat="1"/>
    <row r="5467" s="118" customFormat="1"/>
    <row r="5468" s="118" customFormat="1"/>
    <row r="5469" s="118" customFormat="1"/>
    <row r="5470" s="118" customFormat="1"/>
    <row r="5471" s="118" customFormat="1"/>
    <row r="5472" s="118" customFormat="1"/>
    <row r="5473" s="118" customFormat="1"/>
    <row r="5474" s="118" customFormat="1"/>
    <row r="5475" s="118" customFormat="1"/>
    <row r="5476" s="118" customFormat="1"/>
    <row r="5477" s="118" customFormat="1"/>
    <row r="5478" s="118" customFormat="1"/>
    <row r="5479" s="118" customFormat="1"/>
    <row r="5480" s="118" customFormat="1"/>
    <row r="5481" s="118" customFormat="1"/>
    <row r="5482" s="118" customFormat="1"/>
    <row r="5483" s="118" customFormat="1"/>
    <row r="5484" s="118" customFormat="1"/>
    <row r="5485" s="118" customFormat="1"/>
    <row r="5486" s="118" customFormat="1"/>
    <row r="5487" s="118" customFormat="1"/>
    <row r="5488" s="118" customFormat="1"/>
    <row r="5489" s="118" customFormat="1"/>
    <row r="5490" s="118" customFormat="1"/>
    <row r="5491" s="118" customFormat="1"/>
    <row r="5492" s="118" customFormat="1"/>
    <row r="5493" s="118" customFormat="1"/>
    <row r="5494" s="118" customFormat="1"/>
    <row r="5495" s="118" customFormat="1"/>
    <row r="5496" s="118" customFormat="1"/>
    <row r="5497" s="118" customFormat="1"/>
    <row r="5498" s="118" customFormat="1"/>
    <row r="5499" s="118" customFormat="1"/>
    <row r="5500" s="118" customFormat="1"/>
    <row r="5501" s="118" customFormat="1"/>
    <row r="5502" s="118" customFormat="1"/>
    <row r="5503" s="118" customFormat="1"/>
    <row r="5504" s="118" customFormat="1"/>
    <row r="5505" s="118" customFormat="1"/>
    <row r="5506" s="118" customFormat="1"/>
    <row r="5507" s="118" customFormat="1"/>
    <row r="5508" s="118" customFormat="1"/>
    <row r="5509" s="118" customFormat="1"/>
    <row r="5510" s="118" customFormat="1"/>
    <row r="5511" s="118" customFormat="1"/>
    <row r="5512" s="118" customFormat="1"/>
    <row r="5513" s="118" customFormat="1"/>
    <row r="5514" s="118" customFormat="1"/>
    <row r="5515" s="118" customFormat="1"/>
    <row r="5516" s="118" customFormat="1"/>
    <row r="5517" s="118" customFormat="1"/>
    <row r="5518" s="118" customFormat="1"/>
    <row r="5519" s="118" customFormat="1"/>
    <row r="5520" s="118" customFormat="1"/>
    <row r="5521" s="118" customFormat="1"/>
    <row r="5522" s="118" customFormat="1"/>
    <row r="5523" s="118" customFormat="1"/>
    <row r="5524" s="118" customFormat="1"/>
    <row r="5525" s="118" customFormat="1"/>
    <row r="5526" s="118" customFormat="1"/>
    <row r="5527" s="118" customFormat="1"/>
    <row r="5528" s="118" customFormat="1"/>
    <row r="5529" s="118" customFormat="1"/>
    <row r="5530" s="118" customFormat="1"/>
    <row r="5531" s="118" customFormat="1"/>
    <row r="5532" s="118" customFormat="1"/>
    <row r="5533" s="118" customFormat="1"/>
    <row r="5534" s="118" customFormat="1"/>
    <row r="5535" s="118" customFormat="1"/>
    <row r="5536" s="118" customFormat="1"/>
    <row r="5537" s="118" customFormat="1"/>
    <row r="5538" s="118" customFormat="1"/>
    <row r="5539" s="118" customFormat="1"/>
    <row r="5540" s="118" customFormat="1"/>
    <row r="5541" s="118" customFormat="1"/>
    <row r="5542" s="118" customFormat="1"/>
    <row r="5543" s="118" customFormat="1"/>
    <row r="5544" s="118" customFormat="1"/>
    <row r="5545" s="118" customFormat="1"/>
    <row r="5546" s="118" customFormat="1"/>
    <row r="5547" s="118" customFormat="1"/>
    <row r="5548" s="118" customFormat="1"/>
    <row r="5549" s="118" customFormat="1"/>
    <row r="5550" s="118" customFormat="1"/>
    <row r="5551" s="118" customFormat="1"/>
    <row r="5552" s="118" customFormat="1"/>
    <row r="5553" s="118" customFormat="1"/>
    <row r="5554" s="118" customFormat="1"/>
    <row r="5555" s="118" customFormat="1"/>
    <row r="5556" s="118" customFormat="1"/>
    <row r="5557" s="118" customFormat="1"/>
    <row r="5558" s="118" customFormat="1"/>
    <row r="5559" s="118" customFormat="1"/>
    <row r="5560" s="118" customFormat="1"/>
    <row r="5561" s="118" customFormat="1"/>
    <row r="5562" s="118" customFormat="1"/>
    <row r="5563" s="118" customFormat="1"/>
    <row r="5564" s="118" customFormat="1"/>
    <row r="5565" s="118" customFormat="1"/>
    <row r="5566" s="118" customFormat="1"/>
    <row r="5567" s="118" customFormat="1"/>
    <row r="5568" s="118" customFormat="1"/>
    <row r="5569" s="118" customFormat="1"/>
    <row r="5570" s="118" customFormat="1"/>
    <row r="5571" s="118" customFormat="1"/>
    <row r="5572" s="118" customFormat="1"/>
    <row r="5573" s="118" customFormat="1"/>
    <row r="5574" s="118" customFormat="1"/>
    <row r="5575" s="118" customFormat="1"/>
    <row r="5576" s="118" customFormat="1"/>
    <row r="5577" s="118" customFormat="1"/>
    <row r="5578" s="118" customFormat="1"/>
    <row r="5579" s="118" customFormat="1"/>
    <row r="5580" s="118" customFormat="1"/>
    <row r="5581" s="118" customFormat="1"/>
    <row r="5582" s="118" customFormat="1"/>
    <row r="5583" s="118" customFormat="1"/>
    <row r="5584" s="118" customFormat="1"/>
    <row r="5585" s="118" customFormat="1"/>
    <row r="5586" s="118" customFormat="1"/>
    <row r="5587" s="118" customFormat="1"/>
    <row r="5588" s="118" customFormat="1"/>
    <row r="5589" s="118" customFormat="1"/>
    <row r="5590" s="118" customFormat="1"/>
    <row r="5591" s="118" customFormat="1"/>
    <row r="5592" s="118" customFormat="1"/>
    <row r="5593" s="118" customFormat="1"/>
    <row r="5594" s="118" customFormat="1"/>
    <row r="5595" s="118" customFormat="1"/>
    <row r="5596" s="118" customFormat="1"/>
    <row r="5597" s="118" customFormat="1"/>
    <row r="5598" s="118" customFormat="1"/>
    <row r="5599" s="118" customFormat="1"/>
    <row r="5600" s="118" customFormat="1"/>
    <row r="5601" s="118" customFormat="1"/>
    <row r="5602" s="118" customFormat="1"/>
    <row r="5603" s="118" customFormat="1"/>
    <row r="5604" s="118" customFormat="1"/>
    <row r="5605" s="118" customFormat="1"/>
    <row r="5606" s="118" customFormat="1"/>
    <row r="5607" s="118" customFormat="1"/>
    <row r="5608" s="118" customFormat="1"/>
    <row r="5609" s="118" customFormat="1"/>
    <row r="5610" s="118" customFormat="1"/>
    <row r="5611" s="118" customFormat="1"/>
    <row r="5612" s="118" customFormat="1"/>
    <row r="5613" s="118" customFormat="1"/>
    <row r="5614" s="118" customFormat="1"/>
    <row r="5615" s="118" customFormat="1"/>
    <row r="5616" s="118" customFormat="1"/>
    <row r="5617" s="118" customFormat="1"/>
    <row r="5618" s="118" customFormat="1"/>
    <row r="5619" s="118" customFormat="1"/>
    <row r="5620" s="118" customFormat="1"/>
    <row r="5621" s="118" customFormat="1"/>
    <row r="5622" s="118" customFormat="1"/>
    <row r="5623" s="118" customFormat="1"/>
    <row r="5624" s="118" customFormat="1"/>
    <row r="5625" s="118" customFormat="1"/>
    <row r="5626" s="118" customFormat="1"/>
    <row r="5627" s="118" customFormat="1"/>
    <row r="5628" s="118" customFormat="1"/>
    <row r="5629" s="118" customFormat="1"/>
    <row r="5630" s="118" customFormat="1"/>
    <row r="5631" s="118" customFormat="1"/>
    <row r="5632" s="118" customFormat="1"/>
    <row r="5633" s="118" customFormat="1"/>
    <row r="5634" s="118" customFormat="1"/>
    <row r="5635" s="118" customFormat="1"/>
    <row r="5636" s="118" customFormat="1"/>
    <row r="5637" s="118" customFormat="1"/>
    <row r="5638" s="118" customFormat="1"/>
    <row r="5639" s="118" customFormat="1"/>
    <row r="5640" s="118" customFormat="1"/>
    <row r="5641" s="118" customFormat="1"/>
    <row r="5642" s="118" customFormat="1"/>
    <row r="5643" s="118" customFormat="1"/>
    <row r="5644" s="118" customFormat="1"/>
    <row r="5645" s="118" customFormat="1"/>
    <row r="5646" s="118" customFormat="1"/>
    <row r="5647" s="118" customFormat="1"/>
    <row r="5648" s="118" customFormat="1"/>
    <row r="5649" s="118" customFormat="1"/>
    <row r="5650" s="118" customFormat="1"/>
    <row r="5651" s="118" customFormat="1"/>
    <row r="5652" s="118" customFormat="1"/>
    <row r="5653" s="118" customFormat="1"/>
    <row r="5654" s="118" customFormat="1"/>
    <row r="5655" s="118" customFormat="1"/>
    <row r="5656" s="118" customFormat="1"/>
    <row r="5657" s="118" customFormat="1"/>
    <row r="5658" s="118" customFormat="1"/>
    <row r="5659" s="118" customFormat="1"/>
    <row r="5660" s="118" customFormat="1"/>
    <row r="5661" s="118" customFormat="1"/>
    <row r="5662" s="118" customFormat="1"/>
    <row r="5663" s="118" customFormat="1"/>
    <row r="5664" s="118" customFormat="1"/>
    <row r="5665" s="118" customFormat="1"/>
    <row r="5666" s="118" customFormat="1"/>
    <row r="5667" s="118" customFormat="1"/>
    <row r="5668" s="118" customFormat="1"/>
    <row r="5669" s="118" customFormat="1"/>
    <row r="5670" s="118" customFormat="1"/>
    <row r="5671" s="118" customFormat="1"/>
    <row r="5672" s="118" customFormat="1"/>
    <row r="5673" s="118" customFormat="1"/>
    <row r="5674" s="118" customFormat="1"/>
    <row r="5675" s="118" customFormat="1"/>
    <row r="5676" s="118" customFormat="1"/>
    <row r="5677" s="118" customFormat="1"/>
    <row r="5678" s="118" customFormat="1"/>
    <row r="5679" s="118" customFormat="1"/>
    <row r="5680" s="118" customFormat="1"/>
    <row r="5681" s="118" customFormat="1"/>
    <row r="5682" s="118" customFormat="1"/>
    <row r="5683" s="118" customFormat="1"/>
    <row r="5684" s="118" customFormat="1"/>
    <row r="5685" s="118" customFormat="1"/>
    <row r="5686" s="118" customFormat="1"/>
    <row r="5687" s="118" customFormat="1"/>
    <row r="5688" s="118" customFormat="1"/>
    <row r="5689" s="118" customFormat="1"/>
    <row r="5690" s="118" customFormat="1"/>
    <row r="5691" s="118" customFormat="1"/>
    <row r="5692" s="118" customFormat="1"/>
    <row r="5693" s="118" customFormat="1"/>
    <row r="5694" s="118" customFormat="1"/>
    <row r="5695" s="118" customFormat="1"/>
    <row r="5696" s="118" customFormat="1"/>
    <row r="5697" s="118" customFormat="1"/>
    <row r="5698" s="118" customFormat="1"/>
    <row r="5699" s="118" customFormat="1"/>
    <row r="5700" s="118" customFormat="1"/>
    <row r="5701" s="118" customFormat="1"/>
    <row r="5702" s="118" customFormat="1"/>
    <row r="5703" s="118" customFormat="1"/>
    <row r="5704" s="118" customFormat="1"/>
    <row r="5705" s="118" customFormat="1"/>
    <row r="5706" s="118" customFormat="1"/>
    <row r="5707" s="118" customFormat="1"/>
    <row r="5708" s="118" customFormat="1"/>
    <row r="5709" s="118" customFormat="1"/>
    <row r="5710" s="118" customFormat="1"/>
    <row r="5711" s="118" customFormat="1"/>
    <row r="5712" s="118" customFormat="1"/>
    <row r="5713" s="118" customFormat="1"/>
    <row r="5714" s="118" customFormat="1"/>
    <row r="5715" s="118" customFormat="1"/>
    <row r="5716" s="118" customFormat="1"/>
    <row r="5717" s="118" customFormat="1"/>
    <row r="5718" s="118" customFormat="1"/>
    <row r="5719" s="118" customFormat="1"/>
    <row r="5720" s="118" customFormat="1"/>
    <row r="5721" s="118" customFormat="1"/>
    <row r="5722" s="118" customFormat="1"/>
    <row r="5723" s="118" customFormat="1"/>
    <row r="5724" s="118" customFormat="1"/>
    <row r="5725" s="118" customFormat="1"/>
    <row r="5726" s="118" customFormat="1"/>
    <row r="5727" s="118" customFormat="1"/>
    <row r="5728" s="118" customFormat="1"/>
    <row r="5729" s="118" customFormat="1"/>
    <row r="5730" s="118" customFormat="1"/>
    <row r="5731" s="118" customFormat="1"/>
    <row r="5732" s="118" customFormat="1"/>
    <row r="5733" s="118" customFormat="1"/>
    <row r="5734" s="118" customFormat="1"/>
    <row r="5735" s="118" customFormat="1"/>
    <row r="5736" s="118" customFormat="1"/>
    <row r="5737" s="118" customFormat="1"/>
    <row r="5738" s="118" customFormat="1"/>
    <row r="5739" s="118" customFormat="1"/>
    <row r="5740" s="118" customFormat="1"/>
    <row r="5741" s="118" customFormat="1"/>
    <row r="5742" s="118" customFormat="1"/>
    <row r="5743" s="118" customFormat="1"/>
    <row r="5744" s="118" customFormat="1"/>
    <row r="5745" s="118" customFormat="1"/>
    <row r="5746" s="118" customFormat="1"/>
    <row r="5747" s="118" customFormat="1"/>
    <row r="5748" s="118" customFormat="1"/>
    <row r="5749" s="118" customFormat="1"/>
    <row r="5750" s="118" customFormat="1"/>
    <row r="5751" s="118" customFormat="1"/>
    <row r="5752" s="118" customFormat="1"/>
    <row r="5753" s="118" customFormat="1"/>
    <row r="5754" s="118" customFormat="1"/>
    <row r="5755" s="118" customFormat="1"/>
    <row r="5756" s="118" customFormat="1"/>
    <row r="5757" s="118" customFormat="1"/>
    <row r="5758" s="118" customFormat="1"/>
    <row r="5759" s="118" customFormat="1"/>
    <row r="5760" s="118" customFormat="1"/>
    <row r="5761" s="118" customFormat="1"/>
    <row r="5762" s="118" customFormat="1"/>
    <row r="5763" s="118" customFormat="1"/>
    <row r="5764" s="118" customFormat="1"/>
    <row r="5765" s="118" customFormat="1"/>
    <row r="5766" s="118" customFormat="1"/>
    <row r="5767" s="118" customFormat="1"/>
    <row r="5768" s="118" customFormat="1"/>
    <row r="5769" s="118" customFormat="1"/>
    <row r="5770" s="118" customFormat="1"/>
    <row r="5771" s="118" customFormat="1"/>
    <row r="5772" s="118" customFormat="1"/>
    <row r="5773" s="118" customFormat="1"/>
    <row r="5774" s="118" customFormat="1"/>
    <row r="5775" s="118" customFormat="1"/>
    <row r="5776" s="118" customFormat="1"/>
    <row r="5777" s="118" customFormat="1"/>
    <row r="5778" s="118" customFormat="1"/>
    <row r="5779" s="118" customFormat="1"/>
    <row r="5780" s="118" customFormat="1"/>
    <row r="5781" s="118" customFormat="1"/>
    <row r="5782" s="118" customFormat="1"/>
    <row r="5783" s="118" customFormat="1"/>
    <row r="5784" s="118" customFormat="1"/>
    <row r="5785" s="118" customFormat="1"/>
    <row r="5786" s="118" customFormat="1"/>
    <row r="5787" s="118" customFormat="1"/>
    <row r="5788" s="118" customFormat="1"/>
    <row r="5789" s="118" customFormat="1"/>
    <row r="5790" s="118" customFormat="1"/>
    <row r="5791" s="118" customFormat="1"/>
    <row r="5792" s="118" customFormat="1"/>
    <row r="5793" s="118" customFormat="1"/>
    <row r="5794" s="118" customFormat="1"/>
    <row r="5795" s="118" customFormat="1"/>
    <row r="5796" s="118" customFormat="1"/>
    <row r="5797" s="118" customFormat="1"/>
    <row r="5798" s="118" customFormat="1"/>
    <row r="5799" s="118" customFormat="1"/>
    <row r="5800" s="118" customFormat="1"/>
    <row r="5801" s="118" customFormat="1"/>
    <row r="5802" s="118" customFormat="1"/>
    <row r="5803" s="118" customFormat="1"/>
    <row r="5804" s="118" customFormat="1"/>
    <row r="5805" s="118" customFormat="1"/>
    <row r="5806" s="118" customFormat="1"/>
    <row r="5807" s="118" customFormat="1"/>
    <row r="5808" s="118" customFormat="1"/>
    <row r="5809" s="118" customFormat="1"/>
    <row r="5810" s="118" customFormat="1"/>
    <row r="5811" s="118" customFormat="1"/>
    <row r="5812" s="118" customFormat="1"/>
    <row r="5813" s="118" customFormat="1"/>
    <row r="5814" s="118" customFormat="1"/>
    <row r="5815" s="118" customFormat="1"/>
    <row r="5816" s="118" customFormat="1"/>
    <row r="5817" s="118" customFormat="1"/>
    <row r="5818" s="118" customFormat="1"/>
    <row r="5819" s="118" customFormat="1"/>
    <row r="5820" s="118" customFormat="1"/>
    <row r="5821" s="118" customFormat="1"/>
    <row r="5822" s="118" customFormat="1"/>
    <row r="5823" s="118" customFormat="1"/>
    <row r="5824" s="118" customFormat="1"/>
    <row r="5825" s="118" customFormat="1"/>
    <row r="5826" s="118" customFormat="1"/>
    <row r="5827" s="118" customFormat="1"/>
    <row r="5828" s="118" customFormat="1"/>
    <row r="5829" s="118" customFormat="1"/>
    <row r="5830" s="118" customFormat="1"/>
    <row r="5831" s="118" customFormat="1"/>
    <row r="5832" s="118" customFormat="1"/>
    <row r="5833" s="118" customFormat="1"/>
    <row r="5834" s="118" customFormat="1"/>
    <row r="5835" s="118" customFormat="1"/>
    <row r="5836" s="118" customFormat="1"/>
    <row r="5837" s="118" customFormat="1"/>
    <row r="5838" s="118" customFormat="1"/>
    <row r="5839" s="118" customFormat="1"/>
    <row r="5840" s="118" customFormat="1"/>
    <row r="5841" s="118" customFormat="1"/>
    <row r="5842" s="118" customFormat="1"/>
    <row r="5843" s="118" customFormat="1"/>
    <row r="5844" s="118" customFormat="1"/>
    <row r="5845" s="118" customFormat="1"/>
    <row r="5846" s="118" customFormat="1"/>
    <row r="5847" s="118" customFormat="1"/>
    <row r="5848" s="118" customFormat="1"/>
    <row r="5849" s="118" customFormat="1"/>
    <row r="5850" s="118" customFormat="1"/>
    <row r="5851" s="118" customFormat="1"/>
    <row r="5852" s="118" customFormat="1"/>
    <row r="5853" s="118" customFormat="1"/>
    <row r="5854" s="118" customFormat="1"/>
    <row r="5855" s="118" customFormat="1"/>
    <row r="5856" s="118" customFormat="1"/>
    <row r="5857" s="118" customFormat="1"/>
    <row r="5858" s="118" customFormat="1"/>
    <row r="5859" s="118" customFormat="1"/>
    <row r="5860" s="118" customFormat="1"/>
    <row r="5861" s="118" customFormat="1"/>
    <row r="5862" s="118" customFormat="1"/>
    <row r="5863" s="118" customFormat="1"/>
    <row r="5864" s="118" customFormat="1"/>
    <row r="5865" s="118" customFormat="1"/>
    <row r="5866" s="118" customFormat="1"/>
    <row r="5867" s="118" customFormat="1"/>
    <row r="5868" s="118" customFormat="1"/>
    <row r="5869" s="118" customFormat="1"/>
    <row r="5870" s="118" customFormat="1"/>
    <row r="5871" s="118" customFormat="1"/>
    <row r="5872" s="118" customFormat="1"/>
    <row r="5873" s="118" customFormat="1"/>
    <row r="5874" s="118" customFormat="1"/>
    <row r="5875" s="118" customFormat="1"/>
    <row r="5876" s="118" customFormat="1"/>
    <row r="5877" s="118" customFormat="1"/>
    <row r="5878" s="118" customFormat="1"/>
    <row r="5879" s="118" customFormat="1"/>
    <row r="5880" s="118" customFormat="1"/>
    <row r="5881" s="118" customFormat="1"/>
    <row r="5882" s="118" customFormat="1"/>
    <row r="5883" s="118" customFormat="1"/>
    <row r="5884" s="118" customFormat="1"/>
    <row r="5885" s="118" customFormat="1"/>
    <row r="5886" s="118" customFormat="1"/>
    <row r="5887" s="118" customFormat="1"/>
    <row r="5888" s="118" customFormat="1"/>
    <row r="5889" s="118" customFormat="1"/>
    <row r="5890" s="118" customFormat="1"/>
    <row r="5891" s="118" customFormat="1"/>
    <row r="5892" s="118" customFormat="1"/>
    <row r="5893" s="118" customFormat="1"/>
    <row r="5894" s="118" customFormat="1"/>
    <row r="5895" s="118" customFormat="1"/>
    <row r="5896" s="118" customFormat="1"/>
    <row r="5897" s="118" customFormat="1"/>
    <row r="5898" s="118" customFormat="1"/>
    <row r="5899" s="118" customFormat="1"/>
    <row r="5900" s="118" customFormat="1"/>
    <row r="5901" s="118" customFormat="1"/>
    <row r="5902" s="118" customFormat="1"/>
    <row r="5903" s="118" customFormat="1"/>
    <row r="5904" s="118" customFormat="1"/>
    <row r="5905" s="118" customFormat="1"/>
    <row r="5906" s="118" customFormat="1"/>
    <row r="5907" s="118" customFormat="1"/>
    <row r="5908" s="118" customFormat="1"/>
    <row r="5909" s="118" customFormat="1"/>
    <row r="5910" s="118" customFormat="1"/>
    <row r="5911" s="118" customFormat="1"/>
    <row r="5912" s="118" customFormat="1"/>
    <row r="5913" s="118" customFormat="1"/>
    <row r="5914" s="118" customFormat="1"/>
    <row r="5915" s="118" customFormat="1"/>
    <row r="5916" s="118" customFormat="1"/>
    <row r="5917" s="118" customFormat="1"/>
    <row r="5918" s="118" customFormat="1"/>
    <row r="5919" s="118" customFormat="1"/>
    <row r="5920" s="118" customFormat="1"/>
    <row r="5921" s="118" customFormat="1"/>
    <row r="5922" s="118" customFormat="1"/>
    <row r="5923" s="118" customFormat="1"/>
    <row r="5924" s="118" customFormat="1"/>
    <row r="5925" s="118" customFormat="1"/>
    <row r="5926" s="118" customFormat="1"/>
    <row r="5927" s="118" customFormat="1"/>
    <row r="5928" s="118" customFormat="1"/>
    <row r="5929" s="118" customFormat="1"/>
    <row r="5930" s="118" customFormat="1"/>
    <row r="5931" s="118" customFormat="1"/>
    <row r="5932" s="118" customFormat="1"/>
    <row r="5933" s="118" customFormat="1"/>
    <row r="5934" s="118" customFormat="1"/>
    <row r="5935" s="118" customFormat="1"/>
    <row r="5936" s="118" customFormat="1"/>
    <row r="5937" s="118" customFormat="1"/>
    <row r="5938" s="118" customFormat="1"/>
    <row r="5939" s="118" customFormat="1"/>
    <row r="5940" s="118" customFormat="1"/>
    <row r="5941" s="118" customFormat="1"/>
    <row r="5942" s="118" customFormat="1"/>
    <row r="5943" s="118" customFormat="1"/>
    <row r="5944" s="118" customFormat="1"/>
    <row r="5945" s="118" customFormat="1"/>
    <row r="5946" s="118" customFormat="1"/>
    <row r="5947" s="118" customFormat="1"/>
    <row r="5948" s="118" customFormat="1"/>
    <row r="5949" s="118" customFormat="1"/>
    <row r="5950" s="118" customFormat="1"/>
    <row r="5951" s="118" customFormat="1"/>
    <row r="5952" s="118" customFormat="1"/>
    <row r="5953" s="118" customFormat="1"/>
    <row r="5954" s="118" customFormat="1"/>
    <row r="5955" s="118" customFormat="1"/>
    <row r="5956" s="118" customFormat="1"/>
    <row r="5957" s="118" customFormat="1"/>
    <row r="5958" s="118" customFormat="1"/>
    <row r="5959" s="118" customFormat="1"/>
    <row r="5960" s="118" customFormat="1"/>
    <row r="5961" s="118" customFormat="1"/>
    <row r="5962" s="118" customFormat="1"/>
    <row r="5963" s="118" customFormat="1"/>
    <row r="5964" s="118" customFormat="1"/>
    <row r="5965" s="118" customFormat="1"/>
    <row r="5966" s="118" customFormat="1"/>
    <row r="5967" s="118" customFormat="1"/>
    <row r="5968" s="118" customFormat="1"/>
    <row r="5969" s="118" customFormat="1"/>
    <row r="5970" s="118" customFormat="1"/>
    <row r="5971" s="118" customFormat="1"/>
    <row r="5972" s="118" customFormat="1"/>
    <row r="5973" s="118" customFormat="1"/>
    <row r="5974" s="118" customFormat="1"/>
    <row r="5975" s="118" customFormat="1"/>
    <row r="5976" s="118" customFormat="1"/>
    <row r="5977" s="118" customFormat="1"/>
    <row r="5978" s="118" customFormat="1"/>
    <row r="5979" s="118" customFormat="1"/>
    <row r="5980" s="118" customFormat="1"/>
    <row r="5981" s="118" customFormat="1"/>
    <row r="5982" s="118" customFormat="1"/>
    <row r="5983" s="118" customFormat="1"/>
    <row r="5984" s="118" customFormat="1"/>
    <row r="5985" s="118" customFormat="1"/>
    <row r="5986" s="118" customFormat="1"/>
    <row r="5987" s="118" customFormat="1"/>
    <row r="5988" s="118" customFormat="1"/>
    <row r="5989" s="118" customFormat="1"/>
    <row r="5990" s="118" customFormat="1"/>
    <row r="5991" s="118" customFormat="1"/>
    <row r="5992" s="118" customFormat="1"/>
    <row r="5993" s="118" customFormat="1"/>
    <row r="5994" s="118" customFormat="1"/>
    <row r="5995" s="118" customFormat="1"/>
    <row r="5996" s="118" customFormat="1"/>
    <row r="5997" s="118" customFormat="1"/>
    <row r="5998" s="118" customFormat="1"/>
    <row r="5999" s="118" customFormat="1"/>
    <row r="6000" s="118" customFormat="1"/>
    <row r="6001" s="118" customFormat="1"/>
    <row r="6002" s="118" customFormat="1"/>
    <row r="6003" s="118" customFormat="1"/>
    <row r="6004" s="118" customFormat="1"/>
    <row r="6005" s="118" customFormat="1"/>
    <row r="6006" s="118" customFormat="1"/>
    <row r="6007" s="118" customFormat="1"/>
    <row r="6008" s="118" customFormat="1"/>
    <row r="6009" s="118" customFormat="1"/>
    <row r="6010" s="118" customFormat="1"/>
    <row r="6011" s="118" customFormat="1"/>
    <row r="6012" s="118" customFormat="1"/>
    <row r="6013" s="118" customFormat="1"/>
    <row r="6014" s="118" customFormat="1"/>
    <row r="6015" s="118" customFormat="1"/>
    <row r="6016" s="118" customFormat="1"/>
    <row r="6017" s="118" customFormat="1"/>
    <row r="6018" s="118" customFormat="1"/>
    <row r="6019" s="118" customFormat="1"/>
    <row r="6020" s="118" customFormat="1"/>
    <row r="6021" s="118" customFormat="1"/>
    <row r="6022" s="118" customFormat="1"/>
    <row r="6023" s="118" customFormat="1"/>
    <row r="6024" s="118" customFormat="1"/>
    <row r="6025" s="118" customFormat="1"/>
    <row r="6026" s="118" customFormat="1"/>
    <row r="6027" s="118" customFormat="1"/>
    <row r="6028" s="118" customFormat="1"/>
    <row r="6029" s="118" customFormat="1"/>
    <row r="6030" s="118" customFormat="1"/>
    <row r="6031" s="118" customFormat="1"/>
    <row r="6032" s="118" customFormat="1"/>
    <row r="6033" s="118" customFormat="1"/>
    <row r="6034" s="118" customFormat="1"/>
    <row r="6035" s="118" customFormat="1"/>
    <row r="6036" s="118" customFormat="1"/>
    <row r="6037" s="118" customFormat="1"/>
    <row r="6038" s="118" customFormat="1"/>
    <row r="6039" s="118" customFormat="1"/>
    <row r="6040" s="118" customFormat="1"/>
    <row r="6041" s="118" customFormat="1"/>
    <row r="6042" s="118" customFormat="1"/>
    <row r="6043" s="118" customFormat="1"/>
    <row r="6044" s="118" customFormat="1"/>
    <row r="6045" s="118" customFormat="1"/>
    <row r="6046" s="118" customFormat="1"/>
    <row r="6047" s="118" customFormat="1"/>
    <row r="6048" s="118" customFormat="1"/>
    <row r="6049" s="118" customFormat="1"/>
    <row r="6050" s="118" customFormat="1"/>
    <row r="6051" s="118" customFormat="1"/>
    <row r="6052" s="118" customFormat="1"/>
    <row r="6053" s="118" customFormat="1"/>
    <row r="6054" s="118" customFormat="1"/>
    <row r="6055" s="118" customFormat="1"/>
    <row r="6056" s="118" customFormat="1"/>
    <row r="6057" s="118" customFormat="1"/>
    <row r="6058" s="118" customFormat="1"/>
    <row r="6059" s="118" customFormat="1"/>
    <row r="6060" s="118" customFormat="1"/>
    <row r="6061" s="118" customFormat="1"/>
    <row r="6062" s="118" customFormat="1"/>
    <row r="6063" s="118" customFormat="1"/>
    <row r="6064" s="118" customFormat="1"/>
    <row r="6065" s="118" customFormat="1"/>
    <row r="6066" s="118" customFormat="1"/>
    <row r="6067" s="118" customFormat="1"/>
    <row r="6068" s="118" customFormat="1"/>
    <row r="6069" s="118" customFormat="1"/>
    <row r="6070" s="118" customFormat="1"/>
    <row r="6071" s="118" customFormat="1"/>
    <row r="6072" s="118" customFormat="1"/>
    <row r="6073" s="118" customFormat="1"/>
    <row r="6074" s="118" customFormat="1"/>
    <row r="6075" s="118" customFormat="1"/>
    <row r="6076" s="118" customFormat="1"/>
    <row r="6077" s="118" customFormat="1"/>
    <row r="6078" s="118" customFormat="1"/>
    <row r="6079" s="118" customFormat="1"/>
    <row r="6080" s="118" customFormat="1"/>
    <row r="6081" s="118" customFormat="1"/>
    <row r="6082" s="118" customFormat="1"/>
    <row r="6083" s="118" customFormat="1"/>
    <row r="6084" s="118" customFormat="1"/>
    <row r="6085" s="118" customFormat="1"/>
    <row r="6086" s="118" customFormat="1"/>
    <row r="6087" s="118" customFormat="1"/>
    <row r="6088" s="118" customFormat="1"/>
    <row r="6089" s="118" customFormat="1"/>
    <row r="6090" s="118" customFormat="1"/>
    <row r="6091" s="118" customFormat="1"/>
    <row r="6092" s="118" customFormat="1"/>
    <row r="6093" s="118" customFormat="1"/>
    <row r="6094" s="118" customFormat="1"/>
    <row r="6095" s="118" customFormat="1"/>
    <row r="6096" s="118" customFormat="1"/>
    <row r="6097" s="118" customFormat="1"/>
    <row r="6098" s="118" customFormat="1"/>
    <row r="6099" s="118" customFormat="1"/>
    <row r="6100" s="118" customFormat="1"/>
    <row r="6101" s="118" customFormat="1"/>
    <row r="6102" s="118" customFormat="1"/>
    <row r="6103" s="118" customFormat="1"/>
    <row r="6104" s="118" customFormat="1"/>
    <row r="6105" s="118" customFormat="1"/>
    <row r="6106" s="118" customFormat="1"/>
    <row r="6107" s="118" customFormat="1"/>
    <row r="6108" s="118" customFormat="1"/>
    <row r="6109" s="118" customFormat="1"/>
    <row r="6110" s="118" customFormat="1"/>
    <row r="6111" s="118" customFormat="1"/>
    <row r="6112" s="118" customFormat="1"/>
    <row r="6113" s="118" customFormat="1"/>
    <row r="6114" s="118" customFormat="1"/>
    <row r="6115" s="118" customFormat="1"/>
    <row r="6116" s="118" customFormat="1"/>
    <row r="6117" s="118" customFormat="1"/>
    <row r="6118" s="118" customFormat="1"/>
    <row r="6119" s="118" customFormat="1"/>
    <row r="6120" s="118" customFormat="1"/>
    <row r="6121" s="118" customFormat="1"/>
    <row r="6122" s="118" customFormat="1"/>
    <row r="6123" s="118" customFormat="1"/>
    <row r="6124" s="118" customFormat="1"/>
    <row r="6125" s="118" customFormat="1"/>
    <row r="6126" s="118" customFormat="1"/>
    <row r="6127" s="118" customFormat="1"/>
    <row r="6128" s="118" customFormat="1"/>
    <row r="6129" s="118" customFormat="1"/>
    <row r="6130" s="118" customFormat="1"/>
    <row r="6131" s="118" customFormat="1"/>
    <row r="6132" s="118" customFormat="1"/>
    <row r="6133" s="118" customFormat="1"/>
    <row r="6134" s="118" customFormat="1"/>
    <row r="6135" s="118" customFormat="1"/>
    <row r="6136" s="118" customFormat="1"/>
    <row r="6137" s="118" customFormat="1"/>
    <row r="6138" s="118" customFormat="1"/>
    <row r="6139" s="118" customFormat="1"/>
    <row r="6140" s="118" customFormat="1"/>
    <row r="6141" s="118" customFormat="1"/>
    <row r="6142" s="118" customFormat="1"/>
    <row r="6143" s="118" customFormat="1"/>
    <row r="6144" s="118" customFormat="1"/>
    <row r="6145" s="118" customFormat="1"/>
    <row r="6146" s="118" customFormat="1"/>
    <row r="6147" s="118" customFormat="1"/>
    <row r="6148" s="118" customFormat="1"/>
    <row r="6149" s="118" customFormat="1"/>
    <row r="6150" s="118" customFormat="1"/>
    <row r="6151" s="118" customFormat="1"/>
    <row r="6152" s="118" customFormat="1"/>
    <row r="6153" s="118" customFormat="1"/>
    <row r="6154" s="118" customFormat="1"/>
    <row r="6155" s="118" customFormat="1"/>
    <row r="6156" s="118" customFormat="1"/>
    <row r="6157" s="118" customFormat="1"/>
    <row r="6158" s="118" customFormat="1"/>
    <row r="6159" s="118" customFormat="1"/>
    <row r="6160" s="118" customFormat="1"/>
    <row r="6161" s="118" customFormat="1"/>
    <row r="6162" s="118" customFormat="1"/>
    <row r="6163" s="118" customFormat="1"/>
    <row r="6164" s="118" customFormat="1"/>
    <row r="6165" s="118" customFormat="1"/>
    <row r="6166" s="118" customFormat="1"/>
    <row r="6167" s="118" customFormat="1"/>
    <row r="6168" s="118" customFormat="1"/>
    <row r="6169" s="118" customFormat="1"/>
    <row r="6170" s="118" customFormat="1"/>
    <row r="6171" s="118" customFormat="1"/>
    <row r="6172" s="118" customFormat="1"/>
    <row r="6173" s="118" customFormat="1"/>
    <row r="6174" s="118" customFormat="1"/>
    <row r="6175" s="118" customFormat="1"/>
    <row r="6176" s="118" customFormat="1"/>
    <row r="6177" s="118" customFormat="1"/>
    <row r="6178" s="118" customFormat="1"/>
    <row r="6179" s="118" customFormat="1"/>
    <row r="6180" s="118" customFormat="1"/>
    <row r="6181" s="118" customFormat="1"/>
    <row r="6182" s="118" customFormat="1"/>
    <row r="6183" s="118" customFormat="1"/>
    <row r="6184" s="118" customFormat="1"/>
    <row r="6185" s="118" customFormat="1"/>
    <row r="6186" s="118" customFormat="1"/>
    <row r="6187" s="118" customFormat="1"/>
    <row r="6188" s="118" customFormat="1"/>
    <row r="6189" s="118" customFormat="1"/>
    <row r="6190" s="118" customFormat="1"/>
    <row r="6191" s="118" customFormat="1"/>
    <row r="6192" s="118" customFormat="1"/>
    <row r="6193" s="118" customFormat="1"/>
    <row r="6194" s="118" customFormat="1"/>
    <row r="6195" s="118" customFormat="1"/>
    <row r="6196" s="118" customFormat="1"/>
    <row r="6197" s="118" customFormat="1"/>
    <row r="6198" s="118" customFormat="1"/>
    <row r="6199" s="118" customFormat="1"/>
    <row r="6200" s="118" customFormat="1"/>
    <row r="6201" s="118" customFormat="1"/>
    <row r="6202" s="118" customFormat="1"/>
    <row r="6203" s="118" customFormat="1"/>
    <row r="6204" s="118" customFormat="1"/>
    <row r="6205" s="118" customFormat="1"/>
    <row r="6206" s="118" customFormat="1"/>
    <row r="6207" s="118" customFormat="1"/>
    <row r="6208" s="118" customFormat="1"/>
    <row r="6209" s="118" customFormat="1"/>
    <row r="6210" s="118" customFormat="1"/>
    <row r="6211" s="118" customFormat="1"/>
    <row r="6212" s="118" customFormat="1"/>
    <row r="6213" s="118" customFormat="1"/>
    <row r="6214" s="118" customFormat="1"/>
    <row r="6215" s="118" customFormat="1"/>
    <row r="6216" s="118" customFormat="1"/>
    <row r="6217" s="118" customFormat="1"/>
    <row r="6218" s="118" customFormat="1"/>
    <row r="6219" s="118" customFormat="1"/>
    <row r="6220" s="118" customFormat="1"/>
    <row r="6221" s="118" customFormat="1"/>
    <row r="6222" s="118" customFormat="1"/>
    <row r="6223" s="118" customFormat="1"/>
    <row r="6224" s="118" customFormat="1"/>
    <row r="6225" s="118" customFormat="1"/>
    <row r="6226" s="118" customFormat="1"/>
    <row r="6227" s="118" customFormat="1"/>
    <row r="6228" s="118" customFormat="1"/>
    <row r="6229" s="118" customFormat="1"/>
    <row r="6230" s="118" customFormat="1"/>
    <row r="6231" s="118" customFormat="1"/>
    <row r="6232" s="118" customFormat="1"/>
    <row r="6233" s="118" customFormat="1"/>
    <row r="6234" s="118" customFormat="1"/>
    <row r="6235" s="118" customFormat="1"/>
    <row r="6236" s="118" customFormat="1"/>
    <row r="6237" s="118" customFormat="1"/>
    <row r="6238" s="118" customFormat="1"/>
    <row r="6239" s="118" customFormat="1"/>
    <row r="6240" s="118" customFormat="1"/>
    <row r="6241" s="118" customFormat="1"/>
    <row r="6242" s="118" customFormat="1"/>
    <row r="6243" s="118" customFormat="1"/>
    <row r="6244" s="118" customFormat="1"/>
    <row r="6245" s="118" customFormat="1"/>
    <row r="6246" s="118" customFormat="1"/>
    <row r="6247" s="118" customFormat="1"/>
    <row r="6248" s="118" customFormat="1"/>
    <row r="6249" s="118" customFormat="1"/>
    <row r="6250" s="118" customFormat="1"/>
    <row r="6251" s="118" customFormat="1"/>
    <row r="6252" s="118" customFormat="1"/>
    <row r="6253" s="118" customFormat="1"/>
    <row r="6254" s="118" customFormat="1"/>
    <row r="6255" s="118" customFormat="1"/>
    <row r="6256" s="118" customFormat="1"/>
    <row r="6257" s="118" customFormat="1"/>
    <row r="6258" s="118" customFormat="1"/>
    <row r="6259" s="118" customFormat="1"/>
    <row r="6260" s="118" customFormat="1"/>
    <row r="6261" s="118" customFormat="1"/>
    <row r="6262" s="118" customFormat="1"/>
    <row r="6263" s="118" customFormat="1"/>
    <row r="6264" s="118" customFormat="1"/>
    <row r="6265" s="118" customFormat="1"/>
    <row r="6266" s="118" customFormat="1"/>
    <row r="6267" s="118" customFormat="1"/>
    <row r="6268" s="118" customFormat="1"/>
    <row r="6269" s="118" customFormat="1"/>
    <row r="6270" s="118" customFormat="1"/>
    <row r="6271" s="118" customFormat="1"/>
    <row r="6272" s="118" customFormat="1"/>
    <row r="6273" s="118" customFormat="1"/>
    <row r="6274" s="118" customFormat="1"/>
    <row r="6275" s="118" customFormat="1"/>
    <row r="6276" s="118" customFormat="1"/>
    <row r="6277" s="118" customFormat="1"/>
    <row r="6278" s="118" customFormat="1"/>
    <row r="6279" s="118" customFormat="1"/>
    <row r="6280" s="118" customFormat="1"/>
    <row r="6281" s="118" customFormat="1"/>
    <row r="6282" s="118" customFormat="1"/>
    <row r="6283" s="118" customFormat="1"/>
    <row r="6284" s="118" customFormat="1"/>
    <row r="6285" s="118" customFormat="1"/>
    <row r="6286" s="118" customFormat="1"/>
    <row r="6287" s="118" customFormat="1"/>
    <row r="6288" s="118" customFormat="1"/>
    <row r="6289" s="118" customFormat="1"/>
    <row r="6290" s="118" customFormat="1"/>
    <row r="6291" s="118" customFormat="1"/>
    <row r="6292" s="118" customFormat="1"/>
    <row r="6293" s="118" customFormat="1"/>
    <row r="6294" s="118" customFormat="1"/>
    <row r="6295" s="118" customFormat="1"/>
    <row r="6296" s="118" customFormat="1"/>
    <row r="6297" s="118" customFormat="1"/>
    <row r="6298" s="118" customFormat="1"/>
    <row r="6299" s="118" customFormat="1"/>
    <row r="6300" s="118" customFormat="1"/>
    <row r="6301" s="118" customFormat="1"/>
    <row r="6302" s="118" customFormat="1"/>
    <row r="6303" s="118" customFormat="1"/>
    <row r="6304" s="118" customFormat="1"/>
    <row r="6305" s="118" customFormat="1"/>
    <row r="6306" s="118" customFormat="1"/>
    <row r="6307" s="118" customFormat="1"/>
    <row r="6308" s="118" customFormat="1"/>
    <row r="6309" s="118" customFormat="1"/>
    <row r="6310" s="118" customFormat="1"/>
    <row r="6311" s="118" customFormat="1"/>
    <row r="6312" s="118" customFormat="1"/>
    <row r="6313" s="118" customFormat="1"/>
    <row r="6314" s="118" customFormat="1"/>
    <row r="6315" s="118" customFormat="1"/>
    <row r="6316" s="118" customFormat="1"/>
    <row r="6317" s="118" customFormat="1"/>
    <row r="6318" s="118" customFormat="1"/>
    <row r="6319" s="118" customFormat="1"/>
    <row r="6320" s="118" customFormat="1"/>
    <row r="6321" s="118" customFormat="1"/>
    <row r="6322" s="118" customFormat="1"/>
    <row r="6323" s="118" customFormat="1"/>
    <row r="6324" s="118" customFormat="1"/>
    <row r="6325" s="118" customFormat="1"/>
    <row r="6326" s="118" customFormat="1"/>
    <row r="6327" s="118" customFormat="1"/>
    <row r="6328" s="118" customFormat="1"/>
    <row r="6329" s="118" customFormat="1"/>
    <row r="6330" s="118" customFormat="1"/>
    <row r="6331" s="118" customFormat="1"/>
    <row r="6332" s="118" customFormat="1"/>
    <row r="6333" s="118" customFormat="1"/>
    <row r="6334" s="118" customFormat="1"/>
    <row r="6335" s="118" customFormat="1"/>
    <row r="6336" s="118" customFormat="1"/>
    <row r="6337" s="118" customFormat="1"/>
    <row r="6338" s="118" customFormat="1"/>
    <row r="6339" s="118" customFormat="1"/>
    <row r="6340" s="118" customFormat="1"/>
    <row r="6341" s="118" customFormat="1"/>
    <row r="6342" s="118" customFormat="1"/>
    <row r="6343" s="118" customFormat="1"/>
    <row r="6344" s="118" customFormat="1"/>
    <row r="6345" s="118" customFormat="1"/>
    <row r="6346" s="118" customFormat="1"/>
    <row r="6347" s="118" customFormat="1"/>
    <row r="6348" s="118" customFormat="1"/>
    <row r="6349" s="118" customFormat="1"/>
    <row r="6350" s="118" customFormat="1"/>
    <row r="6351" s="118" customFormat="1"/>
    <row r="6352" s="118" customFormat="1"/>
    <row r="6353" s="118" customFormat="1"/>
    <row r="6354" s="118" customFormat="1"/>
    <row r="6355" s="118" customFormat="1"/>
    <row r="6356" s="118" customFormat="1"/>
    <row r="6357" s="118" customFormat="1"/>
    <row r="6358" s="118" customFormat="1"/>
    <row r="6359" s="118" customFormat="1"/>
    <row r="6360" s="118" customFormat="1"/>
    <row r="6361" s="118" customFormat="1"/>
    <row r="6362" s="118" customFormat="1"/>
    <row r="6363" s="118" customFormat="1"/>
    <row r="6364" s="118" customFormat="1"/>
    <row r="6365" s="118" customFormat="1"/>
    <row r="6366" s="118" customFormat="1"/>
    <row r="6367" s="118" customFormat="1"/>
    <row r="6368" s="118" customFormat="1"/>
    <row r="6369" s="118" customFormat="1"/>
    <row r="6370" s="118" customFormat="1"/>
    <row r="6371" s="118" customFormat="1"/>
    <row r="6372" s="118" customFormat="1"/>
    <row r="6373" s="118" customFormat="1"/>
    <row r="6374" s="118" customFormat="1"/>
    <row r="6375" s="118" customFormat="1"/>
    <row r="6376" s="118" customFormat="1"/>
    <row r="6377" s="118" customFormat="1"/>
    <row r="6378" s="118" customFormat="1"/>
    <row r="6379" s="118" customFormat="1"/>
    <row r="6380" s="118" customFormat="1"/>
    <row r="6381" s="118" customFormat="1"/>
    <row r="6382" s="118" customFormat="1"/>
    <row r="6383" s="118" customFormat="1"/>
    <row r="6384" s="118" customFormat="1"/>
    <row r="6385" s="118" customFormat="1"/>
    <row r="6386" s="118" customFormat="1"/>
    <row r="6387" s="118" customFormat="1"/>
    <row r="6388" s="118" customFormat="1"/>
    <row r="6389" s="118" customFormat="1"/>
    <row r="6390" s="118" customFormat="1"/>
    <row r="6391" s="118" customFormat="1"/>
    <row r="6392" s="118" customFormat="1"/>
    <row r="6393" s="118" customFormat="1"/>
    <row r="6394" s="118" customFormat="1"/>
    <row r="6395" s="118" customFormat="1"/>
    <row r="6396" s="118" customFormat="1"/>
    <row r="6397" s="118" customFormat="1"/>
    <row r="6398" s="118" customFormat="1"/>
    <row r="6399" s="118" customFormat="1"/>
    <row r="6400" s="118" customFormat="1"/>
    <row r="6401" s="118" customFormat="1"/>
    <row r="6402" s="118" customFormat="1"/>
    <row r="6403" s="118" customFormat="1"/>
    <row r="6404" s="118" customFormat="1"/>
    <row r="6405" s="118" customFormat="1"/>
    <row r="6406" s="118" customFormat="1"/>
    <row r="6407" s="118" customFormat="1"/>
    <row r="6408" s="118" customFormat="1"/>
    <row r="6409" s="118" customFormat="1"/>
    <row r="6410" s="118" customFormat="1"/>
    <row r="6411" s="118" customFormat="1"/>
    <row r="6412" s="118" customFormat="1"/>
    <row r="6413" s="118" customFormat="1"/>
    <row r="6414" s="118" customFormat="1"/>
    <row r="6415" s="118" customFormat="1"/>
    <row r="6416" s="118" customFormat="1"/>
    <row r="6417" s="118" customFormat="1"/>
    <row r="6418" s="118" customFormat="1"/>
    <row r="6419" s="118" customFormat="1"/>
    <row r="6420" s="118" customFormat="1"/>
    <row r="6421" s="118" customFormat="1"/>
    <row r="6422" s="118" customFormat="1"/>
    <row r="6423" s="118" customFormat="1"/>
    <row r="6424" s="118" customFormat="1"/>
    <row r="6425" s="118" customFormat="1"/>
    <row r="6426" s="118" customFormat="1"/>
    <row r="6427" s="118" customFormat="1"/>
    <row r="6428" s="118" customFormat="1"/>
    <row r="6429" s="118" customFormat="1"/>
    <row r="6430" s="118" customFormat="1"/>
    <row r="6431" s="118" customFormat="1"/>
    <row r="6432" s="118" customFormat="1"/>
    <row r="6433" s="118" customFormat="1"/>
    <row r="6434" s="118" customFormat="1"/>
    <row r="6435" s="118" customFormat="1"/>
    <row r="6436" s="118" customFormat="1"/>
    <row r="6437" s="118" customFormat="1"/>
    <row r="6438" s="118" customFormat="1"/>
    <row r="6439" s="118" customFormat="1"/>
    <row r="6440" s="118" customFormat="1"/>
    <row r="6441" s="118" customFormat="1"/>
    <row r="6442" s="118" customFormat="1"/>
    <row r="6443" s="118" customFormat="1"/>
    <row r="6444" s="118" customFormat="1"/>
    <row r="6445" s="118" customFormat="1"/>
    <row r="6446" s="118" customFormat="1"/>
    <row r="6447" s="118" customFormat="1"/>
    <row r="6448" s="118" customFormat="1"/>
    <row r="6449" s="118" customFormat="1"/>
    <row r="6450" s="118" customFormat="1"/>
    <row r="6451" s="118" customFormat="1"/>
    <row r="6452" s="118" customFormat="1"/>
    <row r="6453" s="118" customFormat="1"/>
    <row r="6454" s="118" customFormat="1"/>
    <row r="6455" s="118" customFormat="1"/>
    <row r="6456" s="118" customFormat="1"/>
    <row r="6457" s="118" customFormat="1"/>
    <row r="6458" s="118" customFormat="1"/>
    <row r="6459" s="118" customFormat="1"/>
    <row r="6460" s="118" customFormat="1"/>
    <row r="6461" s="118" customFormat="1"/>
    <row r="6462" s="118" customFormat="1"/>
    <row r="6463" s="118" customFormat="1"/>
    <row r="6464" s="118" customFormat="1"/>
    <row r="6465" s="118" customFormat="1"/>
    <row r="6466" s="118" customFormat="1"/>
    <row r="6467" s="118" customFormat="1"/>
    <row r="6468" s="118" customFormat="1"/>
    <row r="6469" s="118" customFormat="1"/>
    <row r="6470" s="118" customFormat="1"/>
    <row r="6471" s="118" customFormat="1"/>
    <row r="6472" s="118" customFormat="1"/>
    <row r="6473" s="118" customFormat="1"/>
    <row r="6474" s="118" customFormat="1"/>
    <row r="6475" s="118" customFormat="1"/>
    <row r="6476" s="118" customFormat="1"/>
    <row r="6477" s="118" customFormat="1"/>
    <row r="6478" s="118" customFormat="1"/>
    <row r="6479" s="118" customFormat="1"/>
    <row r="6480" s="118" customFormat="1"/>
    <row r="6481" s="118" customFormat="1"/>
    <row r="6482" s="118" customFormat="1"/>
    <row r="6483" s="118" customFormat="1"/>
    <row r="6484" s="118" customFormat="1"/>
    <row r="6485" s="118" customFormat="1"/>
    <row r="6486" s="118" customFormat="1"/>
    <row r="6487" s="118" customFormat="1"/>
    <row r="6488" s="118" customFormat="1"/>
    <row r="6489" s="118" customFormat="1"/>
    <row r="6490" s="118" customFormat="1"/>
    <row r="6491" s="118" customFormat="1"/>
    <row r="6492" s="118" customFormat="1"/>
    <row r="6493" s="118" customFormat="1"/>
    <row r="6494" s="118" customFormat="1"/>
    <row r="6495" s="118" customFormat="1"/>
    <row r="6496" s="118" customFormat="1"/>
    <row r="6497" s="118" customFormat="1"/>
    <row r="6498" s="118" customFormat="1"/>
    <row r="6499" s="118" customFormat="1"/>
    <row r="6500" s="118" customFormat="1"/>
    <row r="6501" s="118" customFormat="1"/>
    <row r="6502" s="118" customFormat="1"/>
    <row r="6503" s="118" customFormat="1"/>
    <row r="6504" s="118" customFormat="1"/>
    <row r="6505" s="118" customFormat="1"/>
    <row r="6506" s="118" customFormat="1"/>
    <row r="6507" s="118" customFormat="1"/>
    <row r="6508" s="118" customFormat="1"/>
    <row r="6509" s="118" customFormat="1"/>
    <row r="6510" s="118" customFormat="1"/>
    <row r="6511" s="118" customFormat="1"/>
    <row r="6512" s="118" customFormat="1"/>
    <row r="6513" s="118" customFormat="1"/>
    <row r="6514" s="118" customFormat="1"/>
    <row r="6515" s="118" customFormat="1"/>
    <row r="6516" s="118" customFormat="1"/>
    <row r="6517" s="118" customFormat="1"/>
    <row r="6518" s="118" customFormat="1"/>
    <row r="6519" s="118" customFormat="1"/>
    <row r="6520" s="118" customFormat="1"/>
    <row r="6521" s="118" customFormat="1"/>
    <row r="6522" s="118" customFormat="1"/>
    <row r="6523" s="118" customFormat="1"/>
    <row r="6524" s="118" customFormat="1"/>
    <row r="6525" s="118" customFormat="1"/>
    <row r="6526" s="118" customFormat="1"/>
    <row r="6527" s="118" customFormat="1"/>
    <row r="6528" s="118" customFormat="1"/>
    <row r="6529" s="118" customFormat="1"/>
    <row r="6530" s="118" customFormat="1"/>
    <row r="6531" s="118" customFormat="1"/>
    <row r="6532" s="118" customFormat="1"/>
    <row r="6533" s="118" customFormat="1"/>
    <row r="6534" s="118" customFormat="1"/>
    <row r="6535" s="118" customFormat="1"/>
    <row r="6536" s="118" customFormat="1"/>
    <row r="6537" s="118" customFormat="1"/>
    <row r="6538" s="118" customFormat="1"/>
    <row r="6539" s="118" customFormat="1"/>
    <row r="6540" s="118" customFormat="1"/>
    <row r="6541" s="118" customFormat="1"/>
    <row r="6542" s="118" customFormat="1"/>
    <row r="6543" s="118" customFormat="1"/>
    <row r="6544" s="118" customFormat="1"/>
    <row r="6545" s="118" customFormat="1"/>
    <row r="6546" s="118" customFormat="1"/>
    <row r="6547" s="118" customFormat="1"/>
    <row r="6548" s="118" customFormat="1"/>
    <row r="6549" s="118" customFormat="1"/>
    <row r="6550" s="118" customFormat="1"/>
    <row r="6551" s="118" customFormat="1"/>
    <row r="6552" s="118" customFormat="1"/>
    <row r="6553" s="118" customFormat="1"/>
    <row r="6554" s="118" customFormat="1"/>
    <row r="6555" s="118" customFormat="1"/>
    <row r="6556" s="118" customFormat="1"/>
    <row r="6557" s="118" customFormat="1"/>
    <row r="6558" s="118" customFormat="1"/>
    <row r="6559" s="118" customFormat="1"/>
    <row r="6560" s="118" customFormat="1"/>
    <row r="6561" s="118" customFormat="1"/>
    <row r="6562" s="118" customFormat="1"/>
    <row r="6563" s="118" customFormat="1"/>
    <row r="6564" s="118" customFormat="1"/>
    <row r="6565" s="118" customFormat="1"/>
    <row r="6566" s="118" customFormat="1"/>
    <row r="6567" s="118" customFormat="1"/>
    <row r="6568" s="118" customFormat="1"/>
    <row r="6569" s="118" customFormat="1"/>
    <row r="6570" s="118" customFormat="1"/>
    <row r="6571" s="118" customFormat="1"/>
    <row r="6572" s="118" customFormat="1"/>
    <row r="6573" s="118" customFormat="1"/>
    <row r="6574" s="118" customFormat="1"/>
    <row r="6575" s="118" customFormat="1"/>
    <row r="6576" s="118" customFormat="1"/>
    <row r="6577" s="118" customFormat="1"/>
    <row r="6578" s="118" customFormat="1"/>
    <row r="6579" s="118" customFormat="1"/>
    <row r="6580" s="118" customFormat="1"/>
    <row r="6581" s="118" customFormat="1"/>
    <row r="6582" s="118" customFormat="1"/>
    <row r="6583" s="118" customFormat="1"/>
    <row r="6584" s="118" customFormat="1"/>
    <row r="6585" s="118" customFormat="1"/>
    <row r="6586" s="118" customFormat="1"/>
    <row r="6587" s="118" customFormat="1"/>
    <row r="6588" s="118" customFormat="1"/>
    <row r="6589" s="118" customFormat="1"/>
    <row r="6590" s="118" customFormat="1"/>
    <row r="6591" s="118" customFormat="1"/>
    <row r="6592" s="118" customFormat="1"/>
    <row r="6593" s="118" customFormat="1"/>
    <row r="6594" s="118" customFormat="1"/>
    <row r="6595" s="118" customFormat="1"/>
    <row r="6596" s="118" customFormat="1"/>
    <row r="6597" s="118" customFormat="1"/>
    <row r="6598" s="118" customFormat="1"/>
    <row r="6599" s="118" customFormat="1"/>
    <row r="6600" s="118" customFormat="1"/>
    <row r="6601" s="118" customFormat="1"/>
    <row r="6602" s="118" customFormat="1"/>
    <row r="6603" s="118" customFormat="1"/>
    <row r="6604" s="118" customFormat="1"/>
    <row r="6605" s="118" customFormat="1"/>
    <row r="6606" s="118" customFormat="1"/>
    <row r="6607" s="118" customFormat="1"/>
    <row r="6608" s="118" customFormat="1"/>
    <row r="6609" s="118" customFormat="1"/>
    <row r="6610" s="118" customFormat="1"/>
    <row r="6611" s="118" customFormat="1"/>
    <row r="6612" s="118" customFormat="1"/>
    <row r="6613" s="118" customFormat="1"/>
    <row r="6614" s="118" customFormat="1"/>
    <row r="6615" s="118" customFormat="1"/>
    <row r="6616" s="118" customFormat="1"/>
    <row r="6617" s="118" customFormat="1"/>
    <row r="6618" s="118" customFormat="1"/>
    <row r="6619" s="118" customFormat="1"/>
    <row r="6620" s="118" customFormat="1"/>
    <row r="6621" s="118" customFormat="1"/>
    <row r="6622" s="118" customFormat="1"/>
    <row r="6623" s="118" customFormat="1"/>
    <row r="6624" s="118" customFormat="1"/>
    <row r="6625" s="118" customFormat="1"/>
    <row r="6626" s="118" customFormat="1"/>
    <row r="6627" s="118" customFormat="1"/>
    <row r="6628" s="118" customFormat="1"/>
    <row r="6629" s="118" customFormat="1"/>
    <row r="6630" s="118" customFormat="1"/>
    <row r="6631" s="118" customFormat="1"/>
    <row r="6632" s="118" customFormat="1"/>
    <row r="6633" s="118" customFormat="1"/>
    <row r="6634" s="118" customFormat="1"/>
    <row r="6635" s="118" customFormat="1"/>
    <row r="6636" s="118" customFormat="1"/>
    <row r="6637" s="118" customFormat="1"/>
    <row r="6638" s="118" customFormat="1"/>
    <row r="6639" s="118" customFormat="1"/>
    <row r="6640" s="118" customFormat="1"/>
    <row r="6641" s="118" customFormat="1"/>
    <row r="6642" s="118" customFormat="1"/>
    <row r="6643" s="118" customFormat="1"/>
    <row r="6644" s="118" customFormat="1"/>
    <row r="6645" s="118" customFormat="1"/>
    <row r="6646" s="118" customFormat="1"/>
    <row r="6647" s="118" customFormat="1"/>
    <row r="6648" s="118" customFormat="1"/>
    <row r="6649" s="118" customFormat="1"/>
    <row r="6650" s="118" customFormat="1"/>
    <row r="6651" s="118" customFormat="1"/>
    <row r="6652" s="118" customFormat="1"/>
    <row r="6653" s="118" customFormat="1"/>
    <row r="6654" s="118" customFormat="1"/>
    <row r="6655" s="118" customFormat="1"/>
    <row r="6656" s="118" customFormat="1"/>
    <row r="6657" s="118" customFormat="1"/>
    <row r="6658" s="118" customFormat="1"/>
    <row r="6659" s="118" customFormat="1"/>
    <row r="6660" s="118" customFormat="1"/>
    <row r="6661" s="118" customFormat="1"/>
    <row r="6662" s="118" customFormat="1"/>
    <row r="6663" s="118" customFormat="1"/>
    <row r="6664" s="118" customFormat="1"/>
    <row r="6665" s="118" customFormat="1"/>
    <row r="6666" s="118" customFormat="1"/>
    <row r="6667" s="118" customFormat="1"/>
    <row r="6668" s="118" customFormat="1"/>
    <row r="6669" s="118" customFormat="1"/>
    <row r="6670" s="118" customFormat="1"/>
    <row r="6671" s="118" customFormat="1"/>
    <row r="6672" s="118" customFormat="1"/>
    <row r="6673" s="118" customFormat="1"/>
    <row r="6674" s="118" customFormat="1"/>
    <row r="6675" s="118" customFormat="1"/>
    <row r="6676" s="118" customFormat="1"/>
    <row r="6677" s="118" customFormat="1"/>
    <row r="6678" s="118" customFormat="1"/>
    <row r="6679" s="118" customFormat="1"/>
    <row r="6680" s="118" customFormat="1"/>
    <row r="6681" s="118" customFormat="1"/>
    <row r="6682" s="118" customFormat="1"/>
    <row r="6683" s="118" customFormat="1"/>
    <row r="6684" s="118" customFormat="1"/>
    <row r="6685" s="118" customFormat="1"/>
    <row r="6686" s="118" customFormat="1"/>
    <row r="6687" s="118" customFormat="1"/>
    <row r="6688" s="118" customFormat="1"/>
    <row r="6689" s="118" customFormat="1"/>
    <row r="6690" s="118" customFormat="1"/>
    <row r="6691" s="118" customFormat="1"/>
    <row r="6692" s="118" customFormat="1"/>
    <row r="6693" s="118" customFormat="1"/>
    <row r="6694" s="118" customFormat="1"/>
    <row r="6695" s="118" customFormat="1"/>
    <row r="6696" s="118" customFormat="1"/>
    <row r="6697" s="118" customFormat="1"/>
    <row r="6698" s="118" customFormat="1"/>
    <row r="6699" s="118" customFormat="1"/>
    <row r="6700" s="118" customFormat="1"/>
    <row r="6701" s="118" customFormat="1"/>
    <row r="6702" s="118" customFormat="1"/>
    <row r="6703" s="118" customFormat="1"/>
    <row r="6704" s="118" customFormat="1"/>
    <row r="6705" s="118" customFormat="1"/>
    <row r="6706" s="118" customFormat="1"/>
    <row r="6707" s="118" customFormat="1"/>
    <row r="6708" s="118" customFormat="1"/>
    <row r="6709" s="118" customFormat="1"/>
    <row r="6710" s="118" customFormat="1"/>
    <row r="6711" s="118" customFormat="1"/>
    <row r="6712" s="118" customFormat="1"/>
    <row r="6713" s="118" customFormat="1"/>
    <row r="6714" s="118" customFormat="1"/>
    <row r="6715" s="118" customFormat="1"/>
    <row r="6716" s="118" customFormat="1"/>
    <row r="6717" s="118" customFormat="1"/>
    <row r="6718" s="118" customFormat="1"/>
    <row r="6719" s="118" customFormat="1"/>
    <row r="6720" s="118" customFormat="1"/>
    <row r="6721" s="118" customFormat="1"/>
    <row r="6722" s="118" customFormat="1"/>
    <row r="6723" s="118" customFormat="1"/>
    <row r="6724" s="118" customFormat="1"/>
    <row r="6725" s="118" customFormat="1"/>
    <row r="6726" s="118" customFormat="1"/>
    <row r="6727" s="118" customFormat="1"/>
    <row r="6728" s="118" customFormat="1"/>
    <row r="6729" s="118" customFormat="1"/>
    <row r="6730" s="118" customFormat="1"/>
    <row r="6731" s="118" customFormat="1"/>
    <row r="6732" s="118" customFormat="1"/>
    <row r="6733" s="118" customFormat="1"/>
    <row r="6734" s="118" customFormat="1"/>
    <row r="6735" s="118" customFormat="1"/>
    <row r="6736" s="118" customFormat="1"/>
    <row r="6737" s="118" customFormat="1"/>
    <row r="6738" s="118" customFormat="1"/>
    <row r="6739" s="118" customFormat="1"/>
    <row r="6740" s="118" customFormat="1"/>
    <row r="6741" s="118" customFormat="1"/>
    <row r="6742" s="118" customFormat="1"/>
    <row r="6743" s="118" customFormat="1"/>
    <row r="6744" s="118" customFormat="1"/>
    <row r="6745" s="118" customFormat="1"/>
    <row r="6746" s="118" customFormat="1"/>
    <row r="6747" s="118" customFormat="1"/>
    <row r="6748" s="118" customFormat="1"/>
    <row r="6749" s="118" customFormat="1"/>
    <row r="6750" s="118" customFormat="1"/>
    <row r="6751" s="118" customFormat="1"/>
    <row r="6752" s="118" customFormat="1"/>
    <row r="6753" s="118" customFormat="1"/>
    <row r="6754" s="118" customFormat="1"/>
    <row r="6755" s="118" customFormat="1"/>
    <row r="6756" s="118" customFormat="1"/>
    <row r="6757" s="118" customFormat="1"/>
    <row r="6758" s="118" customFormat="1"/>
    <row r="6759" s="118" customFormat="1"/>
    <row r="6760" s="118" customFormat="1"/>
    <row r="6761" s="118" customFormat="1"/>
    <row r="6762" s="118" customFormat="1"/>
    <row r="6763" s="118" customFormat="1"/>
    <row r="6764" s="118" customFormat="1"/>
    <row r="6765" s="118" customFormat="1"/>
    <row r="6766" s="118" customFormat="1"/>
    <row r="6767" s="118" customFormat="1"/>
    <row r="6768" s="118" customFormat="1"/>
    <row r="6769" s="118" customFormat="1"/>
    <row r="6770" s="118" customFormat="1"/>
    <row r="6771" s="118" customFormat="1"/>
    <row r="6772" s="118" customFormat="1"/>
    <row r="6773" s="118" customFormat="1"/>
    <row r="6774" s="118" customFormat="1"/>
    <row r="6775" s="118" customFormat="1"/>
    <row r="6776" s="118" customFormat="1"/>
    <row r="6777" s="118" customFormat="1"/>
    <row r="6778" s="118" customFormat="1"/>
    <row r="6779" s="118" customFormat="1"/>
    <row r="6780" s="118" customFormat="1"/>
    <row r="6781" s="118" customFormat="1"/>
    <row r="6782" s="118" customFormat="1"/>
    <row r="6783" s="118" customFormat="1"/>
    <row r="6784" s="118" customFormat="1"/>
    <row r="6785" s="118" customFormat="1"/>
    <row r="6786" s="118" customFormat="1"/>
    <row r="6787" s="118" customFormat="1"/>
    <row r="6788" s="118" customFormat="1"/>
    <row r="6789" s="118" customFormat="1"/>
    <row r="6790" s="118" customFormat="1"/>
    <row r="6791" s="118" customFormat="1"/>
    <row r="6792" s="118" customFormat="1"/>
    <row r="6793" s="118" customFormat="1"/>
    <row r="6794" s="118" customFormat="1"/>
    <row r="6795" s="118" customFormat="1"/>
    <row r="6796" s="118" customFormat="1"/>
    <row r="6797" s="118" customFormat="1"/>
    <row r="6798" s="118" customFormat="1"/>
    <row r="6799" s="118" customFormat="1"/>
    <row r="6800" s="118" customFormat="1"/>
    <row r="6801" s="118" customFormat="1"/>
    <row r="6802" s="118" customFormat="1"/>
    <row r="6803" s="118" customFormat="1"/>
    <row r="6804" s="118" customFormat="1"/>
    <row r="6805" s="118" customFormat="1"/>
    <row r="6806" s="118" customFormat="1"/>
    <row r="6807" s="118" customFormat="1"/>
    <row r="6808" s="118" customFormat="1"/>
    <row r="6809" s="118" customFormat="1"/>
    <row r="6810" s="118" customFormat="1"/>
    <row r="6811" s="118" customFormat="1"/>
    <row r="6812" s="118" customFormat="1"/>
    <row r="6813" s="118" customFormat="1"/>
    <row r="6814" s="118" customFormat="1"/>
    <row r="6815" s="118" customFormat="1"/>
    <row r="6816" s="118" customFormat="1"/>
    <row r="6817" s="118" customFormat="1"/>
    <row r="6818" s="118" customFormat="1"/>
    <row r="6819" s="118" customFormat="1"/>
    <row r="6820" s="118" customFormat="1"/>
    <row r="6821" s="118" customFormat="1"/>
    <row r="6822" s="118" customFormat="1"/>
    <row r="6823" s="118" customFormat="1"/>
    <row r="6824" s="118" customFormat="1"/>
    <row r="6825" s="118" customFormat="1"/>
    <row r="6826" s="118" customFormat="1"/>
    <row r="6827" s="118" customFormat="1"/>
    <row r="6828" s="118" customFormat="1"/>
    <row r="6829" s="118" customFormat="1"/>
    <row r="6830" s="118" customFormat="1"/>
    <row r="6831" s="118" customFormat="1"/>
    <row r="6832" s="118" customFormat="1"/>
    <row r="6833" s="118" customFormat="1"/>
    <row r="6834" s="118" customFormat="1"/>
    <row r="6835" s="118" customFormat="1"/>
    <row r="6836" s="118" customFormat="1"/>
    <row r="6837" s="118" customFormat="1"/>
    <row r="6838" s="118" customFormat="1"/>
    <row r="6839" s="118" customFormat="1"/>
    <row r="6840" s="118" customFormat="1"/>
    <row r="6841" s="118" customFormat="1"/>
    <row r="6842" s="118" customFormat="1"/>
    <row r="6843" s="118" customFormat="1"/>
    <row r="6844" s="118" customFormat="1"/>
    <row r="6845" s="118" customFormat="1"/>
    <row r="6846" s="118" customFormat="1"/>
    <row r="6847" s="118" customFormat="1"/>
    <row r="6848" s="118" customFormat="1"/>
    <row r="6849" s="118" customFormat="1"/>
    <row r="6850" s="118" customFormat="1"/>
    <row r="6851" s="118" customFormat="1"/>
    <row r="6852" s="118" customFormat="1"/>
    <row r="6853" s="118" customFormat="1"/>
    <row r="6854" s="118" customFormat="1"/>
    <row r="6855" s="118" customFormat="1"/>
    <row r="6856" s="118" customFormat="1"/>
    <row r="6857" s="118" customFormat="1"/>
    <row r="6858" s="118" customFormat="1"/>
    <row r="6859" s="118" customFormat="1"/>
    <row r="6860" s="118" customFormat="1"/>
    <row r="6861" s="118" customFormat="1"/>
    <row r="6862" s="118" customFormat="1"/>
    <row r="6863" s="118" customFormat="1"/>
    <row r="6864" s="118" customFormat="1"/>
    <row r="6865" s="118" customFormat="1"/>
    <row r="6866" s="118" customFormat="1"/>
    <row r="6867" s="118" customFormat="1"/>
    <row r="6868" s="118" customFormat="1"/>
    <row r="6869" s="118" customFormat="1"/>
    <row r="6870" s="118" customFormat="1"/>
    <row r="6871" s="118" customFormat="1"/>
    <row r="6872" s="118" customFormat="1"/>
    <row r="6873" s="118" customFormat="1"/>
    <row r="6874" s="118" customFormat="1"/>
    <row r="6875" s="118" customFormat="1"/>
    <row r="6876" s="118" customFormat="1"/>
    <row r="6877" s="118" customFormat="1"/>
    <row r="6878" s="118" customFormat="1"/>
    <row r="6879" s="118" customFormat="1"/>
    <row r="6880" s="118" customFormat="1"/>
    <row r="6881" s="118" customFormat="1"/>
    <row r="6882" s="118" customFormat="1"/>
    <row r="6883" s="118" customFormat="1"/>
    <row r="6884" s="118" customFormat="1"/>
    <row r="6885" s="118" customFormat="1"/>
    <row r="6886" s="118" customFormat="1"/>
    <row r="6887" s="118" customFormat="1"/>
    <row r="6888" s="118" customFormat="1"/>
    <row r="6889" s="118" customFormat="1"/>
    <row r="6890" s="118" customFormat="1"/>
    <row r="6891" s="118" customFormat="1"/>
    <row r="6892" s="118" customFormat="1"/>
    <row r="6893" s="118" customFormat="1"/>
    <row r="6894" s="118" customFormat="1"/>
    <row r="6895" s="118" customFormat="1"/>
    <row r="6896" s="118" customFormat="1"/>
    <row r="6897" s="118" customFormat="1"/>
    <row r="6898" s="118" customFormat="1"/>
    <row r="6899" s="118" customFormat="1"/>
    <row r="6900" s="118" customFormat="1"/>
    <row r="6901" s="118" customFormat="1"/>
    <row r="6902" s="118" customFormat="1"/>
    <row r="6903" s="118" customFormat="1"/>
    <row r="6904" s="118" customFormat="1"/>
    <row r="6905" s="118" customFormat="1"/>
    <row r="6906" s="118" customFormat="1"/>
    <row r="6907" s="118" customFormat="1"/>
    <row r="6908" s="118" customFormat="1"/>
    <row r="6909" s="118" customFormat="1"/>
    <row r="6910" s="118" customFormat="1"/>
    <row r="6911" s="118" customFormat="1"/>
    <row r="6912" s="118" customFormat="1"/>
    <row r="6913" s="118" customFormat="1"/>
    <row r="6914" s="118" customFormat="1"/>
    <row r="6915" s="118" customFormat="1"/>
    <row r="6916" s="118" customFormat="1"/>
    <row r="6917" s="118" customFormat="1"/>
    <row r="6918" s="118" customFormat="1"/>
    <row r="6919" s="118" customFormat="1"/>
    <row r="6920" s="118" customFormat="1"/>
    <row r="6921" s="118" customFormat="1"/>
    <row r="6922" s="118" customFormat="1"/>
    <row r="6923" s="118" customFormat="1"/>
    <row r="6924" s="118" customFormat="1"/>
    <row r="6925" s="118" customFormat="1"/>
    <row r="6926" s="118" customFormat="1"/>
    <row r="6927" s="118" customFormat="1"/>
    <row r="6928" s="118" customFormat="1"/>
    <row r="6929" s="118" customFormat="1"/>
    <row r="6930" s="118" customFormat="1"/>
    <row r="6931" s="118" customFormat="1"/>
    <row r="6932" s="118" customFormat="1"/>
    <row r="6933" s="118" customFormat="1"/>
    <row r="6934" s="118" customFormat="1"/>
    <row r="6935" s="118" customFormat="1"/>
    <row r="6936" s="118" customFormat="1"/>
    <row r="6937" s="118" customFormat="1"/>
    <row r="6938" s="118" customFormat="1"/>
    <row r="6939" s="118" customFormat="1"/>
    <row r="6940" s="118" customFormat="1"/>
    <row r="6941" s="118" customFormat="1"/>
    <row r="6942" s="118" customFormat="1"/>
    <row r="6943" s="118" customFormat="1"/>
    <row r="6944" s="118" customFormat="1"/>
    <row r="6945" s="118" customFormat="1"/>
    <row r="6946" s="118" customFormat="1"/>
    <row r="6947" s="118" customFormat="1"/>
    <row r="6948" s="118" customFormat="1"/>
    <row r="6949" s="118" customFormat="1"/>
    <row r="6950" s="118" customFormat="1"/>
    <row r="6951" s="118" customFormat="1"/>
    <row r="6952" s="118" customFormat="1"/>
    <row r="6953" s="118" customFormat="1"/>
    <row r="6954" s="118" customFormat="1"/>
    <row r="6955" s="118" customFormat="1"/>
    <row r="6956" s="118" customFormat="1"/>
    <row r="6957" s="118" customFormat="1"/>
    <row r="6958" s="118" customFormat="1"/>
    <row r="6959" s="118" customFormat="1"/>
    <row r="6960" s="118" customFormat="1"/>
    <row r="6961" s="118" customFormat="1"/>
    <row r="6962" s="118" customFormat="1"/>
    <row r="6963" s="118" customFormat="1"/>
    <row r="6964" s="118" customFormat="1"/>
    <row r="6965" s="118" customFormat="1"/>
    <row r="6966" s="118" customFormat="1"/>
    <row r="6967" s="118" customFormat="1"/>
    <row r="6968" s="118" customFormat="1"/>
    <row r="6969" s="118" customFormat="1"/>
    <row r="6970" s="118" customFormat="1"/>
    <row r="6971" s="118" customFormat="1"/>
    <row r="6972" s="118" customFormat="1"/>
    <row r="6973" s="118" customFormat="1"/>
    <row r="6974" s="118" customFormat="1"/>
    <row r="6975" s="118" customFormat="1"/>
    <row r="6976" s="118" customFormat="1"/>
    <row r="6977" s="118" customFormat="1"/>
    <row r="6978" s="118" customFormat="1"/>
    <row r="6979" s="118" customFormat="1"/>
    <row r="6980" s="118" customFormat="1"/>
    <row r="6981" s="118" customFormat="1"/>
    <row r="6982" s="118" customFormat="1"/>
    <row r="6983" s="118" customFormat="1"/>
    <row r="6984" s="118" customFormat="1"/>
    <row r="6985" s="118" customFormat="1"/>
    <row r="6986" s="118" customFormat="1"/>
    <row r="6987" s="118" customFormat="1"/>
    <row r="6988" s="118" customFormat="1"/>
    <row r="6989" s="118" customFormat="1"/>
    <row r="6990" s="118" customFormat="1"/>
    <row r="6991" s="118" customFormat="1"/>
    <row r="6992" s="118" customFormat="1"/>
    <row r="6993" s="118" customFormat="1"/>
    <row r="6994" s="118" customFormat="1"/>
    <row r="6995" s="118" customFormat="1"/>
    <row r="6996" s="118" customFormat="1"/>
    <row r="6997" s="118" customFormat="1"/>
    <row r="6998" s="118" customFormat="1"/>
    <row r="6999" s="118" customFormat="1"/>
    <row r="7000" s="118" customFormat="1"/>
    <row r="7001" s="118" customFormat="1"/>
    <row r="7002" s="118" customFormat="1"/>
    <row r="7003" s="118" customFormat="1"/>
    <row r="7004" s="118" customFormat="1"/>
    <row r="7005" s="118" customFormat="1"/>
    <row r="7006" s="118" customFormat="1"/>
    <row r="7007" s="118" customFormat="1"/>
    <row r="7008" s="118" customFormat="1"/>
    <row r="7009" s="118" customFormat="1"/>
    <row r="7010" s="118" customFormat="1"/>
    <row r="7011" s="118" customFormat="1"/>
    <row r="7012" s="118" customFormat="1"/>
    <row r="7013" s="118" customFormat="1"/>
    <row r="7014" s="118" customFormat="1"/>
    <row r="7015" s="118" customFormat="1"/>
    <row r="7016" s="118" customFormat="1"/>
    <row r="7017" s="118" customFormat="1"/>
    <row r="7018" s="118" customFormat="1"/>
    <row r="7019" s="118" customFormat="1"/>
    <row r="7020" s="118" customFormat="1"/>
    <row r="7021" s="118" customFormat="1"/>
    <row r="7022" s="118" customFormat="1"/>
    <row r="7023" s="118" customFormat="1"/>
    <row r="7024" s="118" customFormat="1"/>
    <row r="7025" s="118" customFormat="1"/>
    <row r="7026" s="118" customFormat="1"/>
    <row r="7027" s="118" customFormat="1"/>
    <row r="7028" s="118" customFormat="1"/>
    <row r="7029" s="118" customFormat="1"/>
    <row r="7030" s="118" customFormat="1"/>
    <row r="7031" s="118" customFormat="1"/>
    <row r="7032" s="118" customFormat="1"/>
    <row r="7033" s="118" customFormat="1"/>
    <row r="7034" s="118" customFormat="1"/>
    <row r="7035" s="118" customFormat="1"/>
    <row r="7036" s="118" customFormat="1"/>
    <row r="7037" s="118" customFormat="1"/>
    <row r="7038" s="118" customFormat="1"/>
    <row r="7039" s="118" customFormat="1"/>
    <row r="7040" s="118" customFormat="1"/>
    <row r="7041" s="118" customFormat="1"/>
    <row r="7042" s="118" customFormat="1"/>
    <row r="7043" s="118" customFormat="1"/>
    <row r="7044" s="118" customFormat="1"/>
    <row r="7045" s="118" customFormat="1"/>
    <row r="7046" s="118" customFormat="1"/>
    <row r="7047" s="118" customFormat="1"/>
    <row r="7048" s="118" customFormat="1"/>
    <row r="7049" s="118" customFormat="1"/>
    <row r="7050" s="118" customFormat="1"/>
    <row r="7051" s="118" customFormat="1"/>
    <row r="7052" s="118" customFormat="1"/>
    <row r="7053" s="118" customFormat="1"/>
    <row r="7054" s="118" customFormat="1"/>
    <row r="7055" s="118" customFormat="1"/>
    <row r="7056" s="118" customFormat="1"/>
    <row r="7057" s="118" customFormat="1"/>
    <row r="7058" s="118" customFormat="1"/>
    <row r="7059" s="118" customFormat="1"/>
    <row r="7060" s="118" customFormat="1"/>
    <row r="7061" s="118" customFormat="1"/>
    <row r="7062" s="118" customFormat="1"/>
    <row r="7063" s="118" customFormat="1"/>
    <row r="7064" s="118" customFormat="1"/>
    <row r="7065" s="118" customFormat="1"/>
    <row r="7066" s="118" customFormat="1"/>
    <row r="7067" s="118" customFormat="1"/>
    <row r="7068" s="118" customFormat="1"/>
    <row r="7069" s="118" customFormat="1"/>
    <row r="7070" s="118" customFormat="1"/>
    <row r="7071" s="118" customFormat="1"/>
    <row r="7072" s="118" customFormat="1"/>
    <row r="7073" s="118" customFormat="1"/>
    <row r="7074" s="118" customFormat="1"/>
    <row r="7075" s="118" customFormat="1"/>
    <row r="7076" s="118" customFormat="1"/>
    <row r="7077" s="118" customFormat="1"/>
    <row r="7078" s="118" customFormat="1"/>
    <row r="7079" s="118" customFormat="1"/>
    <row r="7080" s="118" customFormat="1"/>
    <row r="7081" s="118" customFormat="1"/>
    <row r="7082" s="118" customFormat="1"/>
    <row r="7083" s="118" customFormat="1"/>
    <row r="7084" s="118" customFormat="1"/>
    <row r="7085" s="118" customFormat="1"/>
    <row r="7086" s="118" customFormat="1"/>
    <row r="7087" s="118" customFormat="1"/>
    <row r="7088" s="118" customFormat="1"/>
    <row r="7089" s="118" customFormat="1"/>
    <row r="7090" s="118" customFormat="1"/>
    <row r="7091" s="118" customFormat="1"/>
    <row r="7092" s="118" customFormat="1"/>
    <row r="7093" s="118" customFormat="1"/>
    <row r="7094" s="118" customFormat="1"/>
    <row r="7095" s="118" customFormat="1"/>
    <row r="7096" s="118" customFormat="1"/>
    <row r="7097" s="118" customFormat="1"/>
    <row r="7098" s="118" customFormat="1"/>
    <row r="7099" s="118" customFormat="1"/>
    <row r="7100" s="118" customFormat="1"/>
    <row r="7101" s="118" customFormat="1"/>
    <row r="7102" s="118" customFormat="1"/>
    <row r="7103" s="118" customFormat="1"/>
    <row r="7104" s="118" customFormat="1"/>
    <row r="7105" s="118" customFormat="1"/>
    <row r="7106" s="118" customFormat="1"/>
    <row r="7107" s="118" customFormat="1"/>
    <row r="7108" s="118" customFormat="1"/>
    <row r="7109" s="118" customFormat="1"/>
    <row r="7110" s="118" customFormat="1"/>
    <row r="7111" s="118" customFormat="1"/>
    <row r="7112" s="118" customFormat="1"/>
    <row r="7113" s="118" customFormat="1"/>
    <row r="7114" s="118" customFormat="1"/>
    <row r="7115" s="118" customFormat="1"/>
    <row r="7116" s="118" customFormat="1"/>
    <row r="7117" s="118" customFormat="1"/>
    <row r="7118" s="118" customFormat="1"/>
    <row r="7119" s="118" customFormat="1"/>
    <row r="7120" s="118" customFormat="1"/>
    <row r="7121" s="118" customFormat="1"/>
    <row r="7122" s="118" customFormat="1"/>
    <row r="7123" s="118" customFormat="1"/>
    <row r="7124" s="118" customFormat="1"/>
    <row r="7125" s="118" customFormat="1"/>
    <row r="7126" s="118" customFormat="1"/>
    <row r="7127" s="118" customFormat="1"/>
    <row r="7128" s="118" customFormat="1"/>
    <row r="7129" s="118" customFormat="1"/>
    <row r="7130" s="118" customFormat="1"/>
    <row r="7131" s="118" customFormat="1"/>
    <row r="7132" s="118" customFormat="1"/>
    <row r="7133" s="118" customFormat="1"/>
    <row r="7134" s="118" customFormat="1"/>
    <row r="7135" s="118" customFormat="1"/>
    <row r="7136" s="118" customFormat="1"/>
    <row r="7137" s="118" customFormat="1"/>
    <row r="7138" s="118" customFormat="1"/>
    <row r="7139" s="118" customFormat="1"/>
    <row r="7140" s="118" customFormat="1"/>
    <row r="7141" s="118" customFormat="1"/>
    <row r="7142" s="118" customFormat="1"/>
    <row r="7143" s="118" customFormat="1"/>
    <row r="7144" s="118" customFormat="1"/>
    <row r="7145" s="118" customFormat="1"/>
    <row r="7146" s="118" customFormat="1"/>
    <row r="7147" s="118" customFormat="1"/>
    <row r="7148" s="118" customFormat="1"/>
    <row r="7149" s="118" customFormat="1"/>
    <row r="7150" s="118" customFormat="1"/>
    <row r="7151" s="118" customFormat="1"/>
    <row r="7152" s="118" customFormat="1"/>
    <row r="7153" s="118" customFormat="1"/>
    <row r="7154" s="118" customFormat="1"/>
    <row r="7155" s="118" customFormat="1"/>
    <row r="7156" s="118" customFormat="1"/>
    <row r="7157" s="118" customFormat="1"/>
    <row r="7158" s="118" customFormat="1"/>
    <row r="7159" s="118" customFormat="1"/>
    <row r="7160" s="118" customFormat="1"/>
    <row r="7161" s="118" customFormat="1"/>
    <row r="7162" s="118" customFormat="1"/>
    <row r="7163" s="118" customFormat="1"/>
    <row r="7164" s="118" customFormat="1"/>
    <row r="7165" s="118" customFormat="1"/>
    <row r="7166" s="118" customFormat="1"/>
    <row r="7167" s="118" customFormat="1"/>
    <row r="7168" s="118" customFormat="1"/>
    <row r="7169" s="118" customFormat="1"/>
    <row r="7170" s="118" customFormat="1"/>
    <row r="7171" s="118" customFormat="1"/>
    <row r="7172" s="118" customFormat="1"/>
    <row r="7173" s="118" customFormat="1"/>
    <row r="7174" s="118" customFormat="1"/>
    <row r="7175" s="118" customFormat="1"/>
    <row r="7176" s="118" customFormat="1"/>
    <row r="7177" s="118" customFormat="1"/>
    <row r="7178" s="118" customFormat="1"/>
    <row r="7179" s="118" customFormat="1"/>
    <row r="7180" s="118" customFormat="1"/>
    <row r="7181" s="118" customFormat="1"/>
    <row r="7182" s="118" customFormat="1"/>
    <row r="7183" s="118" customFormat="1"/>
    <row r="7184" s="118" customFormat="1"/>
    <row r="7185" s="118" customFormat="1"/>
    <row r="7186" s="118" customFormat="1"/>
    <row r="7187" s="118" customFormat="1"/>
    <row r="7188" s="118" customFormat="1"/>
    <row r="7189" s="118" customFormat="1"/>
    <row r="7190" s="118" customFormat="1"/>
    <row r="7191" s="118" customFormat="1"/>
    <row r="7192" s="118" customFormat="1"/>
    <row r="7193" s="118" customFormat="1"/>
    <row r="7194" s="118" customFormat="1"/>
    <row r="7195" s="118" customFormat="1"/>
    <row r="7196" s="118" customFormat="1"/>
    <row r="7197" s="118" customFormat="1"/>
    <row r="7198" s="118" customFormat="1"/>
    <row r="7199" s="118" customFormat="1"/>
    <row r="7200" s="118" customFormat="1"/>
    <row r="7201" s="118" customFormat="1"/>
    <row r="7202" s="118" customFormat="1"/>
    <row r="7203" s="118" customFormat="1"/>
    <row r="7204" s="118" customFormat="1"/>
    <row r="7205" s="118" customFormat="1"/>
    <row r="7206" s="118" customFormat="1"/>
    <row r="7207" s="118" customFormat="1"/>
    <row r="7208" s="118" customFormat="1"/>
    <row r="7209" s="118" customFormat="1"/>
    <row r="7210" s="118" customFormat="1"/>
    <row r="7211" s="118" customFormat="1"/>
    <row r="7212" s="118" customFormat="1"/>
    <row r="7213" s="118" customFormat="1"/>
    <row r="7214" s="118" customFormat="1"/>
    <row r="7215" s="118" customFormat="1"/>
    <row r="7216" s="118" customFormat="1"/>
    <row r="7217" s="118" customFormat="1"/>
    <row r="7218" s="118" customFormat="1"/>
    <row r="7219" s="118" customFormat="1"/>
    <row r="7220" s="118" customFormat="1"/>
    <row r="7221" s="118" customFormat="1"/>
    <row r="7222" s="118" customFormat="1"/>
    <row r="7223" s="118" customFormat="1"/>
    <row r="7224" s="118" customFormat="1"/>
    <row r="7225" s="118" customFormat="1"/>
    <row r="7226" s="118" customFormat="1"/>
    <row r="7227" s="118" customFormat="1"/>
    <row r="7228" s="118" customFormat="1"/>
    <row r="7229" s="118" customFormat="1"/>
    <row r="7230" s="118" customFormat="1"/>
    <row r="7231" s="118" customFormat="1"/>
    <row r="7232" s="118" customFormat="1"/>
    <row r="7233" s="118" customFormat="1"/>
    <row r="7234" s="118" customFormat="1"/>
    <row r="7235" s="118" customFormat="1"/>
    <row r="7236" s="118" customFormat="1"/>
    <row r="7237" s="118" customFormat="1"/>
    <row r="7238" s="118" customFormat="1"/>
    <row r="7239" s="118" customFormat="1"/>
    <row r="7240" s="118" customFormat="1"/>
    <row r="7241" s="118" customFormat="1"/>
    <row r="7242" s="118" customFormat="1"/>
    <row r="7243" s="118" customFormat="1"/>
    <row r="7244" s="118" customFormat="1"/>
    <row r="7245" s="118" customFormat="1"/>
    <row r="7246" s="118" customFormat="1"/>
    <row r="7247" s="118" customFormat="1"/>
    <row r="7248" s="118" customFormat="1"/>
    <row r="7249" s="118" customFormat="1"/>
    <row r="7250" s="118" customFormat="1"/>
    <row r="7251" s="118" customFormat="1"/>
    <row r="7252" s="118" customFormat="1"/>
    <row r="7253" s="118" customFormat="1"/>
    <row r="7254" s="118" customFormat="1"/>
    <row r="7255" s="118" customFormat="1"/>
    <row r="7256" s="118" customFormat="1"/>
    <row r="7257" s="118" customFormat="1"/>
    <row r="7258" s="118" customFormat="1"/>
    <row r="7259" s="118" customFormat="1"/>
    <row r="7260" s="118" customFormat="1"/>
    <row r="7261" s="118" customFormat="1"/>
    <row r="7262" s="118" customFormat="1"/>
    <row r="7263" s="118" customFormat="1"/>
    <row r="7264" s="118" customFormat="1"/>
    <row r="7265" s="118" customFormat="1"/>
    <row r="7266" s="118" customFormat="1"/>
    <row r="7267" s="118" customFormat="1"/>
    <row r="7268" s="118" customFormat="1"/>
    <row r="7269" s="118" customFormat="1"/>
    <row r="7270" s="118" customFormat="1"/>
    <row r="7271" s="118" customFormat="1"/>
    <row r="7272" s="118" customFormat="1"/>
    <row r="7273" s="118" customFormat="1"/>
    <row r="7274" s="118" customFormat="1"/>
    <row r="7275" s="118" customFormat="1"/>
    <row r="7276" s="118" customFormat="1"/>
    <row r="7277" s="118" customFormat="1"/>
    <row r="7278" s="118" customFormat="1"/>
    <row r="7279" s="118" customFormat="1"/>
    <row r="7280" s="118" customFormat="1"/>
    <row r="7281" s="118" customFormat="1"/>
    <row r="7282" s="118" customFormat="1"/>
    <row r="7283" s="118" customFormat="1"/>
    <row r="7284" s="118" customFormat="1"/>
    <row r="7285" s="118" customFormat="1"/>
    <row r="7286" s="118" customFormat="1"/>
    <row r="7287" s="118" customFormat="1"/>
    <row r="7288" s="118" customFormat="1"/>
    <row r="7289" s="118" customFormat="1"/>
    <row r="7290" s="118" customFormat="1"/>
    <row r="7291" s="118" customFormat="1"/>
    <row r="7292" s="118" customFormat="1"/>
    <row r="7293" s="118" customFormat="1"/>
    <row r="7294" s="118" customFormat="1"/>
    <row r="7295" s="118" customFormat="1"/>
    <row r="7296" s="118" customFormat="1"/>
    <row r="7297" s="118" customFormat="1"/>
    <row r="7298" s="118" customFormat="1"/>
    <row r="7299" s="118" customFormat="1"/>
    <row r="7300" s="118" customFormat="1"/>
    <row r="7301" s="118" customFormat="1"/>
    <row r="7302" s="118" customFormat="1"/>
    <row r="7303" s="118" customFormat="1"/>
    <row r="7304" s="118" customFormat="1"/>
    <row r="7305" s="118" customFormat="1"/>
    <row r="7306" s="118" customFormat="1"/>
    <row r="7307" s="118" customFormat="1"/>
    <row r="7308" s="118" customFormat="1"/>
    <row r="7309" s="118" customFormat="1"/>
    <row r="7310" s="118" customFormat="1"/>
    <row r="7311" s="118" customFormat="1"/>
    <row r="7312" s="118" customFormat="1"/>
    <row r="7313" s="118" customFormat="1"/>
    <row r="7314" s="118" customFormat="1"/>
    <row r="7315" s="118" customFormat="1"/>
    <row r="7316" s="118" customFormat="1"/>
    <row r="7317" s="118" customFormat="1"/>
    <row r="7318" s="118" customFormat="1"/>
    <row r="7319" s="118" customFormat="1"/>
    <row r="7320" s="118" customFormat="1"/>
    <row r="7321" s="118" customFormat="1"/>
    <row r="7322" s="118" customFormat="1"/>
    <row r="7323" s="118" customFormat="1"/>
    <row r="7324" s="118" customFormat="1"/>
    <row r="7325" s="118" customFormat="1"/>
    <row r="7326" s="118" customFormat="1"/>
    <row r="7327" s="118" customFormat="1"/>
    <row r="7328" s="118" customFormat="1"/>
    <row r="7329" s="118" customFormat="1"/>
    <row r="7330" s="118" customFormat="1"/>
    <row r="7331" s="118" customFormat="1"/>
    <row r="7332" s="118" customFormat="1"/>
    <row r="7333" s="118" customFormat="1"/>
    <row r="7334" s="118" customFormat="1"/>
    <row r="7335" s="118" customFormat="1"/>
    <row r="7336" s="118" customFormat="1"/>
    <row r="7337" s="118" customFormat="1"/>
    <row r="7338" s="118" customFormat="1"/>
    <row r="7339" s="118" customFormat="1"/>
    <row r="7340" s="118" customFormat="1"/>
    <row r="7341" s="118" customFormat="1"/>
    <row r="7342" s="118" customFormat="1"/>
    <row r="7343" s="118" customFormat="1"/>
    <row r="7344" s="118" customFormat="1"/>
    <row r="7345" s="118" customFormat="1"/>
    <row r="7346" s="118" customFormat="1"/>
    <row r="7347" s="118" customFormat="1"/>
    <row r="7348" s="118" customFormat="1"/>
    <row r="7349" s="118" customFormat="1"/>
    <row r="7350" s="118" customFormat="1"/>
    <row r="7351" s="118" customFormat="1"/>
    <row r="7352" s="118" customFormat="1"/>
    <row r="7353" s="118" customFormat="1"/>
    <row r="7354" s="118" customFormat="1"/>
    <row r="7355" s="118" customFormat="1"/>
    <row r="7356" s="118" customFormat="1"/>
    <row r="7357" s="118" customFormat="1"/>
    <row r="7358" s="118" customFormat="1"/>
    <row r="7359" s="118" customFormat="1"/>
    <row r="7360" s="118" customFormat="1"/>
    <row r="7361" s="118" customFormat="1"/>
    <row r="7362" s="118" customFormat="1"/>
    <row r="7363" s="118" customFormat="1"/>
    <row r="7364" s="118" customFormat="1"/>
    <row r="7365" s="118" customFormat="1"/>
    <row r="7366" s="118" customFormat="1"/>
    <row r="7367" s="118" customFormat="1"/>
    <row r="7368" s="118" customFormat="1"/>
    <row r="7369" s="118" customFormat="1"/>
    <row r="7370" s="118" customFormat="1"/>
    <row r="7371" s="118" customFormat="1"/>
    <row r="7372" s="118" customFormat="1"/>
    <row r="7373" s="118" customFormat="1"/>
    <row r="7374" s="118" customFormat="1"/>
    <row r="7375" s="118" customFormat="1"/>
    <row r="7376" s="118" customFormat="1"/>
    <row r="7377" s="118" customFormat="1"/>
    <row r="7378" s="118" customFormat="1"/>
    <row r="7379" s="118" customFormat="1"/>
    <row r="7380" s="118" customFormat="1"/>
    <row r="7381" s="118" customFormat="1"/>
    <row r="7382" s="118" customFormat="1"/>
    <row r="7383" s="118" customFormat="1"/>
    <row r="7384" s="118" customFormat="1"/>
    <row r="7385" s="118" customFormat="1"/>
    <row r="7386" s="118" customFormat="1"/>
    <row r="7387" s="118" customFormat="1"/>
    <row r="7388" s="118" customFormat="1"/>
    <row r="7389" s="118" customFormat="1"/>
    <row r="7390" s="118" customFormat="1"/>
    <row r="7391" s="118" customFormat="1"/>
    <row r="7392" s="118" customFormat="1"/>
    <row r="7393" s="118" customFormat="1"/>
    <row r="7394" s="118" customFormat="1"/>
    <row r="7395" s="118" customFormat="1"/>
    <row r="7396" s="118" customFormat="1"/>
    <row r="7397" s="118" customFormat="1"/>
    <row r="7398" s="118" customFormat="1"/>
    <row r="7399" s="118" customFormat="1"/>
    <row r="7400" s="118" customFormat="1"/>
    <row r="7401" s="118" customFormat="1"/>
    <row r="7402" s="118" customFormat="1"/>
    <row r="7403" s="118" customFormat="1"/>
    <row r="7404" s="118" customFormat="1"/>
    <row r="7405" s="118" customFormat="1"/>
    <row r="7406" s="118" customFormat="1"/>
    <row r="7407" s="118" customFormat="1"/>
    <row r="7408" s="118" customFormat="1"/>
    <row r="7409" s="118" customFormat="1"/>
    <row r="7410" s="118" customFormat="1"/>
    <row r="7411" s="118" customFormat="1"/>
    <row r="7412" s="118" customFormat="1"/>
    <row r="7413" s="118" customFormat="1"/>
    <row r="7414" s="118" customFormat="1"/>
    <row r="7415" s="118" customFormat="1"/>
    <row r="7416" s="118" customFormat="1"/>
    <row r="7417" s="118" customFormat="1"/>
    <row r="7418" s="118" customFormat="1"/>
    <row r="7419" s="118" customFormat="1"/>
    <row r="7420" s="118" customFormat="1"/>
    <row r="7421" s="118" customFormat="1"/>
    <row r="7422" s="118" customFormat="1"/>
    <row r="7423" s="118" customFormat="1"/>
    <row r="7424" s="118" customFormat="1"/>
    <row r="7425" s="118" customFormat="1"/>
    <row r="7426" s="118" customFormat="1"/>
    <row r="7427" s="118" customFormat="1"/>
    <row r="7428" s="118" customFormat="1"/>
    <row r="7429" s="118" customFormat="1"/>
    <row r="7430" s="118" customFormat="1"/>
    <row r="7431" s="118" customFormat="1"/>
    <row r="7432" s="118" customFormat="1"/>
    <row r="7433" s="118" customFormat="1"/>
    <row r="7434" s="118" customFormat="1"/>
    <row r="7435" s="118" customFormat="1"/>
    <row r="7436" s="118" customFormat="1"/>
    <row r="7437" s="118" customFormat="1"/>
    <row r="7438" s="118" customFormat="1"/>
    <row r="7439" s="118" customFormat="1"/>
    <row r="7440" s="118" customFormat="1"/>
    <row r="7441" s="118" customFormat="1"/>
    <row r="7442" s="118" customFormat="1"/>
    <row r="7443" s="118" customFormat="1"/>
    <row r="7444" s="118" customFormat="1"/>
    <row r="7445" s="118" customFormat="1"/>
    <row r="7446" s="118" customFormat="1"/>
    <row r="7447" s="118" customFormat="1"/>
    <row r="7448" s="118" customFormat="1"/>
    <row r="7449" s="118" customFormat="1"/>
    <row r="7450" s="118" customFormat="1"/>
    <row r="7451" s="118" customFormat="1"/>
    <row r="7452" s="118" customFormat="1"/>
    <row r="7453" s="118" customFormat="1"/>
    <row r="7454" s="118" customFormat="1"/>
    <row r="7455" s="118" customFormat="1"/>
    <row r="7456" s="118" customFormat="1"/>
    <row r="7457" s="118" customFormat="1"/>
    <row r="7458" s="118" customFormat="1"/>
    <row r="7459" s="118" customFormat="1"/>
    <row r="7460" s="118" customFormat="1"/>
    <row r="7461" s="118" customFormat="1"/>
    <row r="7462" s="118" customFormat="1"/>
    <row r="7463" s="118" customFormat="1"/>
    <row r="7464" s="118" customFormat="1"/>
    <row r="7465" s="118" customFormat="1"/>
    <row r="7466" s="118" customFormat="1"/>
    <row r="7467" s="118" customFormat="1"/>
    <row r="7468" s="118" customFormat="1"/>
    <row r="7469" s="118" customFormat="1"/>
    <row r="7470" s="118" customFormat="1"/>
    <row r="7471" s="118" customFormat="1"/>
    <row r="7472" s="118" customFormat="1"/>
    <row r="7473" s="118" customFormat="1"/>
    <row r="7474" s="118" customFormat="1"/>
    <row r="7475" s="118" customFormat="1"/>
    <row r="7476" s="118" customFormat="1"/>
    <row r="7477" s="118" customFormat="1"/>
    <row r="7478" s="118" customFormat="1"/>
    <row r="7479" s="118" customFormat="1"/>
    <row r="7480" s="118" customFormat="1"/>
    <row r="7481" s="118" customFormat="1"/>
    <row r="7482" s="118" customFormat="1"/>
    <row r="7483" s="118" customFormat="1"/>
    <row r="7484" s="118" customFormat="1"/>
    <row r="7485" s="118" customFormat="1"/>
    <row r="7486" s="118" customFormat="1"/>
    <row r="7487" s="118" customFormat="1"/>
    <row r="7488" s="118" customFormat="1"/>
    <row r="7489" s="118" customFormat="1"/>
    <row r="7490" s="118" customFormat="1"/>
    <row r="7491" s="118" customFormat="1"/>
    <row r="7492" s="118" customFormat="1"/>
    <row r="7493" s="118" customFormat="1"/>
    <row r="7494" s="118" customFormat="1"/>
    <row r="7495" s="118" customFormat="1"/>
    <row r="7496" s="118" customFormat="1"/>
    <row r="7497" s="118" customFormat="1"/>
    <row r="7498" s="118" customFormat="1"/>
    <row r="7499" s="118" customFormat="1"/>
    <row r="7500" s="118" customFormat="1"/>
    <row r="7501" s="118" customFormat="1"/>
    <row r="7502" s="118" customFormat="1"/>
    <row r="7503" s="118" customFormat="1"/>
    <row r="7504" s="118" customFormat="1"/>
    <row r="7505" s="118" customFormat="1"/>
    <row r="7506" s="118" customFormat="1"/>
    <row r="7507" s="118" customFormat="1"/>
    <row r="7508" s="118" customFormat="1"/>
    <row r="7509" s="118" customFormat="1"/>
    <row r="7510" s="118" customFormat="1"/>
    <row r="7511" s="118" customFormat="1"/>
    <row r="7512" s="118" customFormat="1"/>
    <row r="7513" s="118" customFormat="1"/>
    <row r="7514" s="118" customFormat="1"/>
    <row r="7515" s="118" customFormat="1"/>
    <row r="7516" s="118" customFormat="1"/>
    <row r="7517" s="118" customFormat="1"/>
    <row r="7518" s="118" customFormat="1"/>
    <row r="7519" s="118" customFormat="1"/>
    <row r="7520" s="118" customFormat="1"/>
    <row r="7521" s="118" customFormat="1"/>
    <row r="7522" s="118" customFormat="1"/>
    <row r="7523" s="118" customFormat="1"/>
    <row r="7524" s="118" customFormat="1"/>
    <row r="7525" s="118" customFormat="1"/>
    <row r="7526" s="118" customFormat="1"/>
    <row r="7527" s="118" customFormat="1"/>
    <row r="7528" s="118" customFormat="1"/>
    <row r="7529" s="118" customFormat="1"/>
    <row r="7530" s="118" customFormat="1"/>
    <row r="7531" s="118" customFormat="1"/>
    <row r="7532" s="118" customFormat="1"/>
    <row r="7533" s="118" customFormat="1"/>
    <row r="7534" s="118" customFormat="1"/>
    <row r="7535" s="118" customFormat="1"/>
    <row r="7536" s="118" customFormat="1"/>
    <row r="7537" s="118" customFormat="1"/>
    <row r="7538" s="118" customFormat="1"/>
    <row r="7539" s="118" customFormat="1"/>
    <row r="7540" s="118" customFormat="1"/>
    <row r="7541" s="118" customFormat="1"/>
    <row r="7542" s="118" customFormat="1"/>
    <row r="7543" s="118" customFormat="1"/>
    <row r="7544" s="118" customFormat="1"/>
    <row r="7545" s="118" customFormat="1"/>
    <row r="7546" s="118" customFormat="1"/>
    <row r="7547" s="118" customFormat="1"/>
    <row r="7548" s="118" customFormat="1"/>
    <row r="7549" s="118" customFormat="1"/>
    <row r="7550" s="118" customFormat="1"/>
    <row r="7551" s="118" customFormat="1"/>
    <row r="7552" s="118" customFormat="1"/>
    <row r="7553" s="118" customFormat="1"/>
    <row r="7554" s="118" customFormat="1"/>
    <row r="7555" s="118" customFormat="1"/>
    <row r="7556" s="118" customFormat="1"/>
    <row r="7557" s="118" customFormat="1"/>
    <row r="7558" s="118" customFormat="1"/>
    <row r="7559" s="118" customFormat="1"/>
    <row r="7560" s="118" customFormat="1"/>
    <row r="7561" s="118" customFormat="1"/>
    <row r="7562" s="118" customFormat="1"/>
    <row r="7563" s="118" customFormat="1"/>
    <row r="7564" s="118" customFormat="1"/>
    <row r="7565" s="118" customFormat="1"/>
    <row r="7566" s="118" customFormat="1"/>
    <row r="7567" s="118" customFormat="1"/>
    <row r="7568" s="118" customFormat="1"/>
    <row r="7569" s="118" customFormat="1"/>
    <row r="7570" s="118" customFormat="1"/>
    <row r="7571" s="118" customFormat="1"/>
    <row r="7572" s="118" customFormat="1"/>
    <row r="7573" s="118" customFormat="1"/>
    <row r="7574" s="118" customFormat="1"/>
    <row r="7575" s="118" customFormat="1"/>
    <row r="7576" s="118" customFormat="1"/>
    <row r="7577" s="118" customFormat="1"/>
    <row r="7578" s="118" customFormat="1"/>
    <row r="7579" s="118" customFormat="1"/>
    <row r="7580" s="118" customFormat="1"/>
    <row r="7581" s="118" customFormat="1"/>
    <row r="7582" s="118" customFormat="1"/>
    <row r="7583" s="118" customFormat="1"/>
    <row r="7584" s="118" customFormat="1"/>
    <row r="7585" s="118" customFormat="1"/>
    <row r="7586" s="118" customFormat="1"/>
    <row r="7587" s="118" customFormat="1"/>
    <row r="7588" s="118" customFormat="1"/>
    <row r="7589" s="118" customFormat="1"/>
    <row r="7590" s="118" customFormat="1"/>
    <row r="7591" s="118" customFormat="1"/>
    <row r="7592" s="118" customFormat="1"/>
    <row r="7593" s="118" customFormat="1"/>
    <row r="7594" s="118" customFormat="1"/>
    <row r="7595" s="118" customFormat="1"/>
    <row r="7596" s="118" customFormat="1"/>
    <row r="7597" s="118" customFormat="1"/>
    <row r="7598" s="118" customFormat="1"/>
    <row r="7599" s="118" customFormat="1"/>
    <row r="7600" s="118" customFormat="1"/>
    <row r="7601" s="118" customFormat="1"/>
    <row r="7602" s="118" customFormat="1"/>
    <row r="7603" s="118" customFormat="1"/>
    <row r="7604" s="118" customFormat="1"/>
    <row r="7605" s="118" customFormat="1"/>
    <row r="7606" s="118" customFormat="1"/>
    <row r="7607" s="118" customFormat="1"/>
    <row r="7608" s="118" customFormat="1"/>
    <row r="7609" s="118" customFormat="1"/>
    <row r="7610" s="118" customFormat="1"/>
    <row r="7611" s="118" customFormat="1"/>
    <row r="7612" s="118" customFormat="1"/>
    <row r="7613" s="118" customFormat="1"/>
    <row r="7614" s="118" customFormat="1"/>
    <row r="7615" s="118" customFormat="1"/>
    <row r="7616" s="118" customFormat="1"/>
    <row r="7617" s="118" customFormat="1"/>
    <row r="7618" s="118" customFormat="1"/>
    <row r="7619" s="118" customFormat="1"/>
    <row r="7620" s="118" customFormat="1"/>
    <row r="7621" s="118" customFormat="1"/>
    <row r="7622" s="118" customFormat="1"/>
    <row r="7623" s="118" customFormat="1"/>
    <row r="7624" s="118" customFormat="1"/>
    <row r="7625" s="118" customFormat="1"/>
    <row r="7626" s="118" customFormat="1"/>
    <row r="7627" s="118" customFormat="1"/>
    <row r="7628" s="118" customFormat="1"/>
    <row r="7629" s="118" customFormat="1"/>
    <row r="7630" s="118" customFormat="1"/>
    <row r="7631" s="118" customFormat="1"/>
    <row r="7632" s="118" customFormat="1"/>
    <row r="7633" s="118" customFormat="1"/>
    <row r="7634" s="118" customFormat="1"/>
    <row r="7635" s="118" customFormat="1"/>
    <row r="7636" s="118" customFormat="1"/>
    <row r="7637" s="118" customFormat="1"/>
    <row r="7638" s="118" customFormat="1"/>
    <row r="7639" s="118" customFormat="1"/>
    <row r="7640" s="118" customFormat="1"/>
    <row r="7641" s="118" customFormat="1"/>
    <row r="7642" s="118" customFormat="1"/>
    <row r="7643" s="118" customFormat="1"/>
    <row r="7644" s="118" customFormat="1"/>
    <row r="7645" s="118" customFormat="1"/>
    <row r="7646" s="118" customFormat="1"/>
    <row r="7647" s="118" customFormat="1"/>
    <row r="7648" s="118" customFormat="1"/>
    <row r="7649" s="118" customFormat="1"/>
    <row r="7650" s="118" customFormat="1"/>
    <row r="7651" s="118" customFormat="1"/>
    <row r="7652" s="118" customFormat="1"/>
    <row r="7653" s="118" customFormat="1"/>
    <row r="7654" s="118" customFormat="1"/>
    <row r="7655" s="118" customFormat="1"/>
    <row r="7656" s="118" customFormat="1"/>
    <row r="7657" s="118" customFormat="1"/>
    <row r="7658" s="118" customFormat="1"/>
    <row r="7659" s="118" customFormat="1"/>
    <row r="7660" s="118" customFormat="1"/>
    <row r="7661" s="118" customFormat="1"/>
    <row r="7662" s="118" customFormat="1"/>
    <row r="7663" s="118" customFormat="1"/>
    <row r="7664" s="118" customFormat="1"/>
    <row r="7665" s="118" customFormat="1"/>
    <row r="7666" s="118" customFormat="1"/>
    <row r="7667" s="118" customFormat="1"/>
    <row r="7668" s="118" customFormat="1"/>
    <row r="7669" s="118" customFormat="1"/>
    <row r="7670" s="118" customFormat="1"/>
    <row r="7671" s="118" customFormat="1"/>
    <row r="7672" s="118" customFormat="1"/>
    <row r="7673" s="118" customFormat="1"/>
    <row r="7674" s="118" customFormat="1"/>
    <row r="7675" s="118" customFormat="1"/>
    <row r="7676" s="118" customFormat="1"/>
    <row r="7677" s="118" customFormat="1"/>
    <row r="7678" s="118" customFormat="1"/>
    <row r="7679" s="118" customFormat="1"/>
    <row r="7680" s="118" customFormat="1"/>
    <row r="7681" s="118" customFormat="1"/>
    <row r="7682" s="118" customFormat="1"/>
    <row r="7683" s="118" customFormat="1"/>
    <row r="7684" s="118" customFormat="1"/>
    <row r="7685" s="118" customFormat="1"/>
    <row r="7686" s="118" customFormat="1"/>
    <row r="7687" s="118" customFormat="1"/>
    <row r="7688" s="118" customFormat="1"/>
    <row r="7689" s="118" customFormat="1"/>
    <row r="7690" s="118" customFormat="1"/>
    <row r="7691" s="118" customFormat="1"/>
    <row r="7692" s="118" customFormat="1"/>
    <row r="7693" s="118" customFormat="1"/>
    <row r="7694" s="118" customFormat="1"/>
    <row r="7695" s="118" customFormat="1"/>
    <row r="7696" s="118" customFormat="1"/>
    <row r="7697" s="118" customFormat="1"/>
    <row r="7698" s="118" customFormat="1"/>
    <row r="7699" s="118" customFormat="1"/>
    <row r="7700" s="118" customFormat="1"/>
    <row r="7701" s="118" customFormat="1"/>
    <row r="7702" s="118" customFormat="1"/>
    <row r="7703" s="118" customFormat="1"/>
    <row r="7704" s="118" customFormat="1"/>
    <row r="7705" s="118" customFormat="1"/>
    <row r="7706" s="118" customFormat="1"/>
    <row r="7707" s="118" customFormat="1"/>
    <row r="7708" s="118" customFormat="1"/>
    <row r="7709" s="118" customFormat="1"/>
    <row r="7710" s="118" customFormat="1"/>
    <row r="7711" s="118" customFormat="1"/>
    <row r="7712" s="118" customFormat="1"/>
    <row r="7713" s="118" customFormat="1"/>
    <row r="7714" s="118" customFormat="1"/>
    <row r="7715" s="118" customFormat="1"/>
    <row r="7716" s="118" customFormat="1"/>
    <row r="7717" s="118" customFormat="1"/>
    <row r="7718" s="118" customFormat="1"/>
    <row r="7719" s="118" customFormat="1"/>
    <row r="7720" s="118" customFormat="1"/>
    <row r="7721" s="118" customFormat="1"/>
    <row r="7722" s="118" customFormat="1"/>
    <row r="7723" s="118" customFormat="1"/>
    <row r="7724" s="118" customFormat="1"/>
    <row r="7725" s="118" customFormat="1"/>
    <row r="7726" s="118" customFormat="1"/>
    <row r="7727" s="118" customFormat="1"/>
    <row r="7728" s="118" customFormat="1"/>
    <row r="7729" s="118" customFormat="1"/>
    <row r="7730" s="118" customFormat="1"/>
    <row r="7731" s="118" customFormat="1"/>
    <row r="7732" s="118" customFormat="1"/>
    <row r="7733" s="118" customFormat="1"/>
    <row r="7734" s="118" customFormat="1"/>
    <row r="7735" s="118" customFormat="1"/>
    <row r="7736" s="118" customFormat="1"/>
    <row r="7737" s="118" customFormat="1"/>
    <row r="7738" s="118" customFormat="1"/>
    <row r="7739" s="118" customFormat="1"/>
    <row r="7740" s="118" customFormat="1"/>
    <row r="7741" s="118" customFormat="1"/>
    <row r="7742" s="118" customFormat="1"/>
    <row r="7743" s="118" customFormat="1"/>
    <row r="7744" s="118" customFormat="1"/>
    <row r="7745" s="118" customFormat="1"/>
    <row r="7746" s="118" customFormat="1"/>
    <row r="7747" s="118" customFormat="1"/>
    <row r="7748" s="118" customFormat="1"/>
    <row r="7749" s="118" customFormat="1"/>
    <row r="7750" s="118" customFormat="1"/>
    <row r="7751" s="118" customFormat="1"/>
    <row r="7752" s="118" customFormat="1"/>
    <row r="7753" s="118" customFormat="1"/>
    <row r="7754" s="118" customFormat="1"/>
    <row r="7755" s="118" customFormat="1"/>
    <row r="7756" s="118" customFormat="1"/>
    <row r="7757" s="118" customFormat="1"/>
    <row r="7758" s="118" customFormat="1"/>
    <row r="7759" s="118" customFormat="1"/>
    <row r="7760" s="118" customFormat="1"/>
    <row r="7761" s="118" customFormat="1"/>
    <row r="7762" s="118" customFormat="1"/>
    <row r="7763" s="118" customFormat="1"/>
    <row r="7764" s="118" customFormat="1"/>
    <row r="7765" s="118" customFormat="1"/>
    <row r="7766" s="118" customFormat="1"/>
    <row r="7767" s="118" customFormat="1"/>
    <row r="7768" s="118" customFormat="1"/>
    <row r="7769" s="118" customFormat="1"/>
    <row r="7770" s="118" customFormat="1"/>
    <row r="7771" s="118" customFormat="1"/>
    <row r="7772" s="118" customFormat="1"/>
    <row r="7773" s="118" customFormat="1"/>
    <row r="7774" s="118" customFormat="1"/>
    <row r="7775" s="118" customFormat="1"/>
    <row r="7776" s="118" customFormat="1"/>
    <row r="7777" s="118" customFormat="1"/>
    <row r="7778" s="118" customFormat="1"/>
    <row r="7779" s="118" customFormat="1"/>
    <row r="7780" s="118" customFormat="1"/>
    <row r="7781" s="118" customFormat="1"/>
    <row r="7782" s="118" customFormat="1"/>
    <row r="7783" s="118" customFormat="1"/>
    <row r="7784" s="118" customFormat="1"/>
    <row r="7785" s="118" customFormat="1"/>
    <row r="7786" s="118" customFormat="1"/>
    <row r="7787" s="118" customFormat="1"/>
    <row r="7788" s="118" customFormat="1"/>
    <row r="7789" s="118" customFormat="1"/>
    <row r="7790" s="118" customFormat="1"/>
    <row r="7791" s="118" customFormat="1"/>
    <row r="7792" s="118" customFormat="1"/>
    <row r="7793" s="118" customFormat="1"/>
    <row r="7794" s="118" customFormat="1"/>
    <row r="7795" s="118" customFormat="1"/>
    <row r="7796" s="118" customFormat="1"/>
    <row r="7797" s="118" customFormat="1"/>
    <row r="7798" s="118" customFormat="1"/>
    <row r="7799" s="118" customFormat="1"/>
    <row r="7800" s="118" customFormat="1"/>
    <row r="7801" s="118" customFormat="1"/>
    <row r="7802" s="118" customFormat="1"/>
    <row r="7803" s="118" customFormat="1"/>
    <row r="7804" s="118" customFormat="1"/>
    <row r="7805" s="118" customFormat="1"/>
    <row r="7806" s="118" customFormat="1"/>
    <row r="7807" s="118" customFormat="1"/>
    <row r="7808" s="118" customFormat="1"/>
    <row r="7809" s="118" customFormat="1"/>
    <row r="7810" s="118" customFormat="1"/>
    <row r="7811" s="118" customFormat="1"/>
    <row r="7812" s="118" customFormat="1"/>
    <row r="7813" s="118" customFormat="1"/>
    <row r="7814" s="118" customFormat="1"/>
    <row r="7815" s="118" customFormat="1"/>
    <row r="7816" s="118" customFormat="1"/>
    <row r="7817" s="118" customFormat="1"/>
    <row r="7818" s="118" customFormat="1"/>
    <row r="7819" s="118" customFormat="1"/>
    <row r="7820" s="118" customFormat="1"/>
    <row r="7821" s="118" customFormat="1"/>
    <row r="7822" s="118" customFormat="1"/>
    <row r="7823" s="118" customFormat="1"/>
    <row r="7824" s="118" customFormat="1"/>
    <row r="7825" s="118" customFormat="1"/>
    <row r="7826" s="118" customFormat="1"/>
    <row r="7827" s="118" customFormat="1"/>
    <row r="7828" s="118" customFormat="1"/>
    <row r="7829" s="118" customFormat="1"/>
    <row r="7830" s="118" customFormat="1"/>
    <row r="7831" s="118" customFormat="1"/>
    <row r="7832" s="118" customFormat="1"/>
    <row r="7833" s="118" customFormat="1"/>
    <row r="7834" s="118" customFormat="1"/>
    <row r="7835" s="118" customFormat="1"/>
    <row r="7836" s="118" customFormat="1"/>
    <row r="7837" s="118" customFormat="1"/>
    <row r="7838" s="118" customFormat="1"/>
    <row r="7839" s="118" customFormat="1"/>
    <row r="7840" s="118" customFormat="1"/>
    <row r="7841" s="118" customFormat="1"/>
    <row r="7842" s="118" customFormat="1"/>
    <row r="7843" s="118" customFormat="1"/>
    <row r="7844" s="118" customFormat="1"/>
    <row r="7845" s="118" customFormat="1"/>
    <row r="7846" s="118" customFormat="1"/>
    <row r="7847" s="118" customFormat="1"/>
    <row r="7848" s="118" customFormat="1"/>
    <row r="7849" s="118" customFormat="1"/>
    <row r="7850" s="118" customFormat="1"/>
    <row r="7851" s="118" customFormat="1"/>
    <row r="7852" s="118" customFormat="1"/>
    <row r="7853" s="118" customFormat="1"/>
    <row r="7854" s="118" customFormat="1"/>
    <row r="7855" s="118" customFormat="1"/>
    <row r="7856" s="118" customFormat="1"/>
    <row r="7857" s="118" customFormat="1"/>
    <row r="7858" s="118" customFormat="1"/>
    <row r="7859" s="118" customFormat="1"/>
    <row r="7860" s="118" customFormat="1"/>
    <row r="7861" s="118" customFormat="1"/>
    <row r="7862" s="118" customFormat="1"/>
    <row r="7863" s="118" customFormat="1"/>
    <row r="7864" s="118" customFormat="1"/>
    <row r="7865" s="118" customFormat="1"/>
    <row r="7866" s="118" customFormat="1"/>
    <row r="7867" s="118" customFormat="1"/>
    <row r="7868" s="118" customFormat="1"/>
    <row r="7869" s="118" customFormat="1"/>
    <row r="7870" s="118" customFormat="1"/>
    <row r="7871" s="118" customFormat="1"/>
    <row r="7872" s="118" customFormat="1"/>
    <row r="7873" s="118" customFormat="1"/>
    <row r="7874" s="118" customFormat="1"/>
    <row r="7875" s="118" customFormat="1"/>
    <row r="7876" s="118" customFormat="1"/>
    <row r="7877" s="118" customFormat="1"/>
    <row r="7878" s="118" customFormat="1"/>
    <row r="7879" s="118" customFormat="1"/>
    <row r="7880" s="118" customFormat="1"/>
    <row r="7881" s="118" customFormat="1"/>
    <row r="7882" s="118" customFormat="1"/>
    <row r="7883" s="118" customFormat="1"/>
    <row r="7884" s="118" customFormat="1"/>
    <row r="7885" s="118" customFormat="1"/>
    <row r="7886" s="118" customFormat="1"/>
    <row r="7887" s="118" customFormat="1"/>
    <row r="7888" s="118" customFormat="1"/>
    <row r="7889" s="118" customFormat="1"/>
    <row r="7890" s="118" customFormat="1"/>
    <row r="7891" s="118" customFormat="1"/>
    <row r="7892" s="118" customFormat="1"/>
    <row r="7893" s="118" customFormat="1"/>
    <row r="7894" s="118" customFormat="1"/>
    <row r="7895" s="118" customFormat="1"/>
    <row r="7896" s="118" customFormat="1"/>
    <row r="7897" s="118" customFormat="1"/>
    <row r="7898" s="118" customFormat="1"/>
    <row r="7899" s="118" customFormat="1"/>
    <row r="7900" s="118" customFormat="1"/>
    <row r="7901" s="118" customFormat="1"/>
    <row r="7902" s="118" customFormat="1"/>
    <row r="7903" s="118" customFormat="1"/>
    <row r="7904" s="118" customFormat="1"/>
    <row r="7905" s="118" customFormat="1"/>
    <row r="7906" s="118" customFormat="1"/>
    <row r="7907" s="118" customFormat="1"/>
    <row r="7908" s="118" customFormat="1"/>
    <row r="7909" s="118" customFormat="1"/>
    <row r="7910" s="118" customFormat="1"/>
    <row r="7911" s="118" customFormat="1"/>
    <row r="7912" s="118" customFormat="1"/>
    <row r="7913" s="118" customFormat="1"/>
    <row r="7914" s="118" customFormat="1"/>
    <row r="7915" s="118" customFormat="1"/>
    <row r="7916" s="118" customFormat="1"/>
    <row r="7917" s="118" customFormat="1"/>
    <row r="7918" s="118" customFormat="1"/>
    <row r="7919" s="118" customFormat="1"/>
    <row r="7920" s="118" customFormat="1"/>
    <row r="7921" s="118" customFormat="1"/>
    <row r="7922" s="118" customFormat="1"/>
    <row r="7923" s="118" customFormat="1"/>
    <row r="7924" s="118" customFormat="1"/>
    <row r="7925" s="118" customFormat="1"/>
    <row r="7926" s="118" customFormat="1"/>
    <row r="7927" s="118" customFormat="1"/>
    <row r="7928" s="118" customFormat="1"/>
    <row r="7929" s="118" customFormat="1"/>
    <row r="7930" s="118" customFormat="1"/>
    <row r="7931" s="118" customFormat="1"/>
    <row r="7932" s="118" customFormat="1"/>
    <row r="7933" s="118" customFormat="1"/>
    <row r="7934" s="118" customFormat="1"/>
    <row r="7935" s="118" customFormat="1"/>
    <row r="7936" s="118" customFormat="1"/>
    <row r="7937" s="118" customFormat="1"/>
    <row r="7938" s="118" customFormat="1"/>
    <row r="7939" s="118" customFormat="1"/>
    <row r="7940" s="118" customFormat="1"/>
    <row r="7941" s="118" customFormat="1"/>
    <row r="7942" s="118" customFormat="1"/>
    <row r="7943" s="118" customFormat="1"/>
    <row r="7944" s="118" customFormat="1"/>
    <row r="7945" s="118" customFormat="1"/>
    <row r="7946" s="118" customFormat="1"/>
    <row r="7947" s="118" customFormat="1"/>
    <row r="7948" s="118" customFormat="1"/>
    <row r="7949" s="118" customFormat="1"/>
    <row r="7950" s="118" customFormat="1"/>
    <row r="7951" s="118" customFormat="1"/>
    <row r="7952" s="118" customFormat="1"/>
    <row r="7953" s="118" customFormat="1"/>
    <row r="7954" s="118" customFormat="1"/>
    <row r="7955" s="118" customFormat="1"/>
    <row r="7956" s="118" customFormat="1"/>
    <row r="7957" s="118" customFormat="1"/>
    <row r="7958" s="118" customFormat="1"/>
    <row r="7959" s="118" customFormat="1"/>
    <row r="7960" s="118" customFormat="1"/>
    <row r="7961" s="118" customFormat="1"/>
    <row r="7962" s="118" customFormat="1"/>
    <row r="7963" s="118" customFormat="1"/>
    <row r="7964" s="118" customFormat="1"/>
    <row r="7965" s="118" customFormat="1"/>
    <row r="7966" s="118" customFormat="1"/>
    <row r="7967" s="118" customFormat="1"/>
    <row r="7968" s="118" customFormat="1"/>
    <row r="7969" s="118" customFormat="1"/>
    <row r="7970" s="118" customFormat="1"/>
    <row r="7971" s="118" customFormat="1"/>
    <row r="7972" s="118" customFormat="1"/>
    <row r="7973" s="118" customFormat="1"/>
    <row r="7974" s="118" customFormat="1"/>
    <row r="7975" s="118" customFormat="1"/>
    <row r="7976" s="118" customFormat="1"/>
    <row r="7977" s="118" customFormat="1"/>
    <row r="7978" s="118" customFormat="1"/>
    <row r="7979" s="118" customFormat="1"/>
    <row r="7980" s="118" customFormat="1"/>
    <row r="7981" s="118" customFormat="1"/>
    <row r="7982" s="118" customFormat="1"/>
    <row r="7983" s="118" customFormat="1"/>
    <row r="7984" s="118" customFormat="1"/>
    <row r="7985" s="118" customFormat="1"/>
    <row r="7986" s="118" customFormat="1"/>
    <row r="7987" s="118" customFormat="1"/>
    <row r="7988" s="118" customFormat="1"/>
    <row r="7989" s="118" customFormat="1"/>
    <row r="7990" s="118" customFormat="1"/>
    <row r="7991" s="118" customFormat="1"/>
    <row r="7992" s="118" customFormat="1"/>
    <row r="7993" s="118" customFormat="1"/>
    <row r="7994" s="118" customFormat="1"/>
    <row r="7995" s="118" customFormat="1"/>
    <row r="7996" s="118" customFormat="1"/>
    <row r="7997" s="118" customFormat="1"/>
    <row r="7998" s="118" customFormat="1"/>
    <row r="7999" s="118" customFormat="1"/>
    <row r="8000" s="118" customFormat="1"/>
    <row r="8001" s="118" customFormat="1"/>
    <row r="8002" s="118" customFormat="1"/>
    <row r="8003" s="118" customFormat="1"/>
    <row r="8004" s="118" customFormat="1"/>
    <row r="8005" s="118" customFormat="1"/>
    <row r="8006" s="118" customFormat="1"/>
    <row r="8007" s="118" customFormat="1"/>
    <row r="8008" s="118" customFormat="1"/>
    <row r="8009" s="118" customFormat="1"/>
    <row r="8010" s="118" customFormat="1"/>
    <row r="8011" s="118" customFormat="1"/>
    <row r="8012" s="118" customFormat="1"/>
    <row r="8013" s="118" customFormat="1"/>
    <row r="8014" s="118" customFormat="1"/>
    <row r="8015" s="118" customFormat="1"/>
    <row r="8016" s="118" customFormat="1"/>
    <row r="8017" s="118" customFormat="1"/>
    <row r="8018" s="118" customFormat="1"/>
    <row r="8019" s="118" customFormat="1"/>
    <row r="8020" s="118" customFormat="1"/>
    <row r="8021" s="118" customFormat="1"/>
    <row r="8022" s="118" customFormat="1"/>
    <row r="8023" s="118" customFormat="1"/>
    <row r="8024" s="118" customFormat="1"/>
    <row r="8025" s="118" customFormat="1"/>
    <row r="8026" s="118" customFormat="1"/>
    <row r="8027" s="118" customFormat="1"/>
    <row r="8028" s="118" customFormat="1"/>
    <row r="8029" s="118" customFormat="1"/>
    <row r="8030" s="118" customFormat="1"/>
    <row r="8031" s="118" customFormat="1"/>
    <row r="8032" s="118" customFormat="1"/>
    <row r="8033" s="118" customFormat="1"/>
    <row r="8034" s="118" customFormat="1"/>
    <row r="8035" s="118" customFormat="1"/>
    <row r="8036" s="118" customFormat="1"/>
    <row r="8037" s="118" customFormat="1"/>
    <row r="8038" s="118" customFormat="1"/>
    <row r="8039" s="118" customFormat="1"/>
    <row r="8040" s="118" customFormat="1"/>
    <row r="8041" s="118" customFormat="1"/>
    <row r="8042" s="118" customFormat="1"/>
    <row r="8043" s="118" customFormat="1"/>
    <row r="8044" s="118" customFormat="1"/>
    <row r="8045" s="118" customFormat="1"/>
    <row r="8046" s="118" customFormat="1"/>
    <row r="8047" s="118" customFormat="1"/>
    <row r="8048" s="118" customFormat="1"/>
    <row r="8049" s="118" customFormat="1"/>
    <row r="8050" s="118" customFormat="1"/>
    <row r="8051" s="118" customFormat="1"/>
    <row r="8052" s="118" customFormat="1"/>
    <row r="8053" s="118" customFormat="1"/>
    <row r="8054" s="118" customFormat="1"/>
    <row r="8055" s="118" customFormat="1"/>
    <row r="8056" s="118" customFormat="1"/>
    <row r="8057" s="118" customFormat="1"/>
    <row r="8058" s="118" customFormat="1"/>
    <row r="8059" s="118" customFormat="1"/>
    <row r="8060" s="118" customFormat="1"/>
    <row r="8061" s="118" customFormat="1"/>
    <row r="8062" s="118" customFormat="1"/>
    <row r="8063" s="118" customFormat="1"/>
    <row r="8064" s="118" customFormat="1"/>
    <row r="8065" s="118" customFormat="1"/>
    <row r="8066" s="118" customFormat="1"/>
    <row r="8067" s="118" customFormat="1"/>
    <row r="8068" s="118" customFormat="1"/>
    <row r="8069" s="118" customFormat="1"/>
    <row r="8070" s="118" customFormat="1"/>
    <row r="8071" s="118" customFormat="1"/>
    <row r="8072" s="118" customFormat="1"/>
    <row r="8073" s="118" customFormat="1"/>
    <row r="8074" s="118" customFormat="1"/>
    <row r="8075" s="118" customFormat="1"/>
    <row r="8076" s="118" customFormat="1"/>
    <row r="8077" s="118" customFormat="1"/>
    <row r="8078" s="118" customFormat="1"/>
    <row r="8079" s="118" customFormat="1"/>
    <row r="8080" s="118" customFormat="1"/>
    <row r="8081" s="118" customFormat="1"/>
    <row r="8082" s="118" customFormat="1"/>
    <row r="8083" s="118" customFormat="1"/>
    <row r="8084" s="118" customFormat="1"/>
    <row r="8085" s="118" customFormat="1"/>
    <row r="8086" s="118" customFormat="1"/>
    <row r="8087" s="118" customFormat="1"/>
    <row r="8088" s="118" customFormat="1"/>
    <row r="8089" s="118" customFormat="1"/>
    <row r="8090" s="118" customFormat="1"/>
    <row r="8091" s="118" customFormat="1"/>
    <row r="8092" s="118" customFormat="1"/>
    <row r="8093" s="118" customFormat="1"/>
    <row r="8094" s="118" customFormat="1"/>
    <row r="8095" s="118" customFormat="1"/>
    <row r="8096" s="118" customFormat="1"/>
    <row r="8097" s="118" customFormat="1"/>
    <row r="8098" s="118" customFormat="1"/>
    <row r="8099" s="118" customFormat="1"/>
    <row r="8100" s="118" customFormat="1"/>
    <row r="8101" s="118" customFormat="1"/>
    <row r="8102" s="118" customFormat="1"/>
    <row r="8103" s="118" customFormat="1"/>
    <row r="8104" s="118" customFormat="1"/>
    <row r="8105" s="118" customFormat="1"/>
    <row r="8106" s="118" customFormat="1"/>
    <row r="8107" s="118" customFormat="1"/>
    <row r="8108" s="118" customFormat="1"/>
    <row r="8109" s="118" customFormat="1"/>
    <row r="8110" s="118" customFormat="1"/>
    <row r="8111" s="118" customFormat="1"/>
    <row r="8112" s="118" customFormat="1"/>
    <row r="8113" s="118" customFormat="1"/>
    <row r="8114" s="118" customFormat="1"/>
    <row r="8115" s="118" customFormat="1"/>
    <row r="8116" s="118" customFormat="1"/>
    <row r="8117" s="118" customFormat="1"/>
    <row r="8118" s="118" customFormat="1"/>
    <row r="8119" s="118" customFormat="1"/>
    <row r="8120" s="118" customFormat="1"/>
    <row r="8121" s="118" customFormat="1"/>
    <row r="8122" s="118" customFormat="1"/>
    <row r="8123" s="118" customFormat="1"/>
    <row r="8124" s="118" customFormat="1"/>
    <row r="8125" s="118" customFormat="1"/>
    <row r="8126" s="118" customFormat="1"/>
    <row r="8127" s="118" customFormat="1"/>
    <row r="8128" s="118" customFormat="1"/>
    <row r="8129" s="118" customFormat="1"/>
    <row r="8130" s="118" customFormat="1"/>
    <row r="8131" s="118" customFormat="1"/>
    <row r="8132" s="118" customFormat="1"/>
    <row r="8133" s="118" customFormat="1"/>
    <row r="8134" s="118" customFormat="1"/>
    <row r="8135" s="118" customFormat="1"/>
    <row r="8136" s="118" customFormat="1"/>
    <row r="8137" s="118" customFormat="1"/>
    <row r="8138" s="118" customFormat="1"/>
    <row r="8139" s="118" customFormat="1"/>
    <row r="8140" s="118" customFormat="1"/>
    <row r="8141" s="118" customFormat="1"/>
    <row r="8142" s="118" customFormat="1"/>
    <row r="8143" s="118" customFormat="1"/>
    <row r="8144" s="118" customFormat="1"/>
    <row r="8145" s="118" customFormat="1"/>
    <row r="8146" s="118" customFormat="1"/>
    <row r="8147" s="118" customFormat="1"/>
    <row r="8148" s="118" customFormat="1"/>
    <row r="8149" s="118" customFormat="1"/>
    <row r="8150" s="118" customFormat="1"/>
    <row r="8151" s="118" customFormat="1"/>
    <row r="8152" s="118" customFormat="1"/>
    <row r="8153" s="118" customFormat="1"/>
    <row r="8154" s="118" customFormat="1"/>
    <row r="8155" s="118" customFormat="1"/>
    <row r="8156" s="118" customFormat="1"/>
    <row r="8157" s="118" customFormat="1"/>
    <row r="8158" s="118" customFormat="1"/>
    <row r="8159" s="118" customFormat="1"/>
    <row r="8160" s="118" customFormat="1"/>
    <row r="8161" s="118" customFormat="1"/>
    <row r="8162" s="118" customFormat="1"/>
    <row r="8163" s="118" customFormat="1"/>
    <row r="8164" s="118" customFormat="1"/>
    <row r="8165" s="118" customFormat="1"/>
    <row r="8166" s="118" customFormat="1"/>
    <row r="8167" s="118" customFormat="1"/>
    <row r="8168" s="118" customFormat="1"/>
    <row r="8169" s="118" customFormat="1"/>
    <row r="8170" s="118" customFormat="1"/>
    <row r="8171" s="118" customFormat="1"/>
    <row r="8172" s="118" customFormat="1"/>
    <row r="8173" s="118" customFormat="1"/>
    <row r="8174" s="118" customFormat="1"/>
    <row r="8175" s="118" customFormat="1"/>
    <row r="8176" s="118" customFormat="1"/>
    <row r="8177" s="118" customFormat="1"/>
    <row r="8178" s="118" customFormat="1"/>
    <row r="8179" s="118" customFormat="1"/>
    <row r="8180" s="118" customFormat="1"/>
    <row r="8181" s="118" customFormat="1"/>
    <row r="8182" s="118" customFormat="1"/>
    <row r="8183" s="118" customFormat="1"/>
    <row r="8184" s="118" customFormat="1"/>
    <row r="8185" s="118" customFormat="1"/>
    <row r="8186" s="118" customFormat="1"/>
    <row r="8187" s="118" customFormat="1"/>
    <row r="8188" s="118" customFormat="1"/>
    <row r="8189" s="118" customFormat="1"/>
    <row r="8190" s="118" customFormat="1"/>
    <row r="8191" s="118" customFormat="1"/>
    <row r="8192" s="118" customFormat="1"/>
    <row r="8193" s="118" customFormat="1"/>
    <row r="8194" s="118" customFormat="1"/>
    <row r="8195" s="118" customFormat="1"/>
    <row r="8196" s="118" customFormat="1"/>
    <row r="8197" s="118" customFormat="1"/>
    <row r="8198" s="118" customFormat="1"/>
    <row r="8199" s="118" customFormat="1"/>
    <row r="8200" s="118" customFormat="1"/>
    <row r="8201" s="118" customFormat="1"/>
    <row r="8202" s="118" customFormat="1"/>
    <row r="8203" s="118" customFormat="1"/>
    <row r="8204" s="118" customFormat="1"/>
    <row r="8205" s="118" customFormat="1"/>
    <row r="8206" s="118" customFormat="1"/>
    <row r="8207" s="118" customFormat="1"/>
    <row r="8208" s="118" customFormat="1"/>
    <row r="8209" s="118" customFormat="1"/>
    <row r="8210" s="118" customFormat="1"/>
    <row r="8211" s="118" customFormat="1"/>
    <row r="8212" s="118" customFormat="1"/>
    <row r="8213" s="118" customFormat="1"/>
    <row r="8214" s="118" customFormat="1"/>
    <row r="8215" s="118" customFormat="1"/>
    <row r="8216" s="118" customFormat="1"/>
    <row r="8217" s="118" customFormat="1"/>
    <row r="8218" s="118" customFormat="1"/>
    <row r="8219" s="118" customFormat="1"/>
    <row r="8220" s="118" customFormat="1"/>
    <row r="8221" s="118" customFormat="1"/>
    <row r="8222" s="118" customFormat="1"/>
    <row r="8223" s="118" customFormat="1"/>
    <row r="8224" s="118" customFormat="1"/>
    <row r="8225" s="118" customFormat="1"/>
    <row r="8226" s="118" customFormat="1"/>
    <row r="8227" s="118" customFormat="1"/>
    <row r="8228" s="118" customFormat="1"/>
    <row r="8229" s="118" customFormat="1"/>
    <row r="8230" s="118" customFormat="1"/>
    <row r="8231" s="118" customFormat="1"/>
    <row r="8232" s="118" customFormat="1"/>
    <row r="8233" s="118" customFormat="1"/>
    <row r="8234" s="118" customFormat="1"/>
    <row r="8235" s="118" customFormat="1"/>
    <row r="8236" s="118" customFormat="1"/>
    <row r="8237" s="118" customFormat="1"/>
    <row r="8238" s="118" customFormat="1"/>
    <row r="8239" s="118" customFormat="1"/>
    <row r="8240" s="118" customFormat="1"/>
    <row r="8241" s="118" customFormat="1"/>
    <row r="8242" s="118" customFormat="1"/>
    <row r="8243" s="118" customFormat="1"/>
    <row r="8244" s="118" customFormat="1"/>
    <row r="8245" s="118" customFormat="1"/>
    <row r="8246" s="118" customFormat="1"/>
    <row r="8247" s="118" customFormat="1"/>
    <row r="8248" s="118" customFormat="1"/>
    <row r="8249" s="118" customFormat="1"/>
    <row r="8250" s="118" customFormat="1"/>
    <row r="8251" s="118" customFormat="1"/>
    <row r="8252" s="118" customFormat="1"/>
    <row r="8253" s="118" customFormat="1"/>
    <row r="8254" s="118" customFormat="1"/>
    <row r="8255" s="118" customFormat="1"/>
    <row r="8256" s="118" customFormat="1"/>
    <row r="8257" s="118" customFormat="1"/>
    <row r="8258" s="118" customFormat="1"/>
    <row r="8259" s="118" customFormat="1"/>
    <row r="8260" s="118" customFormat="1"/>
    <row r="8261" s="118" customFormat="1"/>
    <row r="8262" s="118" customFormat="1"/>
    <row r="8263" s="118" customFormat="1"/>
    <row r="8264" s="118" customFormat="1"/>
    <row r="8265" s="118" customFormat="1"/>
    <row r="8266" s="118" customFormat="1"/>
    <row r="8267" s="118" customFormat="1"/>
    <row r="8268" s="118" customFormat="1"/>
    <row r="8269" s="118" customFormat="1"/>
    <row r="8270" s="118" customFormat="1"/>
    <row r="8271" s="118" customFormat="1"/>
    <row r="8272" s="118" customFormat="1"/>
    <row r="8273" s="118" customFormat="1"/>
    <row r="8274" s="118" customFormat="1"/>
    <row r="8275" s="118" customFormat="1"/>
    <row r="8276" s="118" customFormat="1"/>
    <row r="8277" s="118" customFormat="1"/>
    <row r="8278" s="118" customFormat="1"/>
    <row r="8279" s="118" customFormat="1"/>
    <row r="8280" s="118" customFormat="1"/>
    <row r="8281" s="118" customFormat="1"/>
    <row r="8282" s="118" customFormat="1"/>
    <row r="8283" s="118" customFormat="1"/>
    <row r="8284" s="118" customFormat="1"/>
    <row r="8285" s="118" customFormat="1"/>
    <row r="8286" s="118" customFormat="1"/>
    <row r="8287" s="118" customFormat="1"/>
    <row r="8288" s="118" customFormat="1"/>
    <row r="8289" s="118" customFormat="1"/>
    <row r="8290" s="118" customFormat="1"/>
    <row r="8291" s="118" customFormat="1"/>
    <row r="8292" s="118" customFormat="1"/>
    <row r="8293" s="118" customFormat="1"/>
    <row r="8294" s="118" customFormat="1"/>
    <row r="8295" s="118" customFormat="1"/>
    <row r="8296" s="118" customFormat="1"/>
    <row r="8297" s="118" customFormat="1"/>
    <row r="8298" s="118" customFormat="1"/>
    <row r="8299" s="118" customFormat="1"/>
    <row r="8300" s="118" customFormat="1"/>
    <row r="8301" s="118" customFormat="1"/>
    <row r="8302" s="118" customFormat="1"/>
    <row r="8303" s="118" customFormat="1"/>
    <row r="8304" s="118" customFormat="1"/>
    <row r="8305" s="118" customFormat="1"/>
    <row r="8306" s="118" customFormat="1"/>
    <row r="8307" s="118" customFormat="1"/>
    <row r="8308" s="118" customFormat="1"/>
    <row r="8309" s="118" customFormat="1"/>
    <row r="8310" s="118" customFormat="1"/>
    <row r="8311" s="118" customFormat="1"/>
    <row r="8312" s="118" customFormat="1"/>
    <row r="8313" s="118" customFormat="1"/>
    <row r="8314" s="118" customFormat="1"/>
    <row r="8315" s="118" customFormat="1"/>
    <row r="8316" s="118" customFormat="1"/>
    <row r="8317" s="118" customFormat="1"/>
    <row r="8318" s="118" customFormat="1"/>
    <row r="8319" s="118" customFormat="1"/>
    <row r="8320" s="118" customFormat="1"/>
    <row r="8321" s="118" customFormat="1"/>
    <row r="8322" s="118" customFormat="1"/>
    <row r="8323" s="118" customFormat="1"/>
    <row r="8324" s="118" customFormat="1"/>
    <row r="8325" s="118" customFormat="1"/>
    <row r="8326" s="118" customFormat="1"/>
    <row r="8327" s="118" customFormat="1"/>
    <row r="8328" s="118" customFormat="1"/>
    <row r="8329" s="118" customFormat="1"/>
    <row r="8330" s="118" customFormat="1"/>
    <row r="8331" s="118" customFormat="1"/>
    <row r="8332" s="118" customFormat="1"/>
    <row r="8333" s="118" customFormat="1"/>
    <row r="8334" s="118" customFormat="1"/>
    <row r="8335" s="118" customFormat="1"/>
    <row r="8336" s="118" customFormat="1"/>
    <row r="8337" s="118" customFormat="1"/>
    <row r="8338" s="118" customFormat="1"/>
    <row r="8339" s="118" customFormat="1"/>
    <row r="8340" s="118" customFormat="1"/>
    <row r="8341" s="118" customFormat="1"/>
    <row r="8342" s="118" customFormat="1"/>
    <row r="8343" s="118" customFormat="1"/>
    <row r="8344" s="118" customFormat="1"/>
    <row r="8345" s="118" customFormat="1"/>
    <row r="8346" s="118" customFormat="1"/>
    <row r="8347" s="118" customFormat="1"/>
    <row r="8348" s="118" customFormat="1"/>
    <row r="8349" s="118" customFormat="1"/>
    <row r="8350" s="118" customFormat="1"/>
    <row r="8351" s="118" customFormat="1"/>
    <row r="8352" s="118" customFormat="1"/>
    <row r="8353" s="118" customFormat="1"/>
    <row r="8354" s="118" customFormat="1"/>
    <row r="8355" s="118" customFormat="1"/>
    <row r="8356" s="118" customFormat="1"/>
    <row r="8357" s="118" customFormat="1"/>
    <row r="8358" s="118" customFormat="1"/>
    <row r="8359" s="118" customFormat="1"/>
    <row r="8360" s="118" customFormat="1"/>
    <row r="8361" s="118" customFormat="1"/>
    <row r="8362" s="118" customFormat="1"/>
    <row r="8363" s="118" customFormat="1"/>
    <row r="8364" s="118" customFormat="1"/>
    <row r="8365" s="118" customFormat="1"/>
    <row r="8366" s="118" customFormat="1"/>
    <row r="8367" s="118" customFormat="1"/>
    <row r="8368" s="118" customFormat="1"/>
    <row r="8369" s="118" customFormat="1"/>
    <row r="8370" s="118" customFormat="1"/>
    <row r="8371" s="118" customFormat="1"/>
    <row r="8372" s="118" customFormat="1"/>
    <row r="8373" s="118" customFormat="1"/>
    <row r="8374" s="118" customFormat="1"/>
    <row r="8375" s="118" customFormat="1"/>
    <row r="8376" s="118" customFormat="1"/>
    <row r="8377" s="118" customFormat="1"/>
    <row r="8378" s="118" customFormat="1"/>
    <row r="8379" s="118" customFormat="1"/>
    <row r="8380" s="118" customFormat="1"/>
    <row r="8381" s="118" customFormat="1"/>
    <row r="8382" s="118" customFormat="1"/>
    <row r="8383" s="118" customFormat="1"/>
    <row r="8384" s="118" customFormat="1"/>
    <row r="8385" s="118" customFormat="1"/>
    <row r="8386" s="118" customFormat="1"/>
    <row r="8387" s="118" customFormat="1"/>
    <row r="8388" s="118" customFormat="1"/>
    <row r="8389" s="118" customFormat="1"/>
    <row r="8390" s="118" customFormat="1"/>
    <row r="8391" s="118" customFormat="1"/>
    <row r="8392" s="118" customFormat="1"/>
    <row r="8393" s="118" customFormat="1"/>
    <row r="8394" s="118" customFormat="1"/>
    <row r="8395" s="118" customFormat="1"/>
    <row r="8396" s="118" customFormat="1"/>
    <row r="8397" s="118" customFormat="1"/>
    <row r="8398" s="118" customFormat="1"/>
    <row r="8399" s="118" customFormat="1"/>
    <row r="8400" s="118" customFormat="1"/>
    <row r="8401" s="118" customFormat="1"/>
    <row r="8402" s="118" customFormat="1"/>
    <row r="8403" s="118" customFormat="1"/>
    <row r="8404" s="118" customFormat="1"/>
    <row r="8405" s="118" customFormat="1"/>
    <row r="8406" s="118" customFormat="1"/>
    <row r="8407" s="118" customFormat="1"/>
    <row r="8408" s="118" customFormat="1"/>
    <row r="8409" s="118" customFormat="1"/>
    <row r="8410" s="118" customFormat="1"/>
    <row r="8411" s="118" customFormat="1"/>
    <row r="8412" s="118" customFormat="1"/>
    <row r="8413" s="118" customFormat="1"/>
    <row r="8414" s="118" customFormat="1"/>
    <row r="8415" s="118" customFormat="1"/>
    <row r="8416" s="118" customFormat="1"/>
    <row r="8417" s="118" customFormat="1"/>
    <row r="8418" s="118" customFormat="1"/>
    <row r="8419" s="118" customFormat="1"/>
    <row r="8420" s="118" customFormat="1"/>
    <row r="8421" s="118" customFormat="1"/>
    <row r="8422" s="118" customFormat="1"/>
    <row r="8423" s="118" customFormat="1"/>
    <row r="8424" s="118" customFormat="1"/>
    <row r="8425" s="118" customFormat="1"/>
    <row r="8426" s="118" customFormat="1"/>
    <row r="8427" s="118" customFormat="1"/>
    <row r="8428" s="118" customFormat="1"/>
    <row r="8429" s="118" customFormat="1"/>
    <row r="8430" s="118" customFormat="1"/>
    <row r="8431" s="118" customFormat="1"/>
    <row r="8432" s="118" customFormat="1"/>
    <row r="8433" s="118" customFormat="1"/>
    <row r="8434" s="118" customFormat="1"/>
    <row r="8435" s="118" customFormat="1"/>
    <row r="8436" s="118" customFormat="1"/>
    <row r="8437" s="118" customFormat="1"/>
    <row r="8438" s="118" customFormat="1"/>
    <row r="8439" s="118" customFormat="1"/>
    <row r="8440" s="118" customFormat="1"/>
    <row r="8441" s="118" customFormat="1"/>
    <row r="8442" s="118" customFormat="1"/>
    <row r="8443" s="118" customFormat="1"/>
    <row r="8444" s="118" customFormat="1"/>
    <row r="8445" s="118" customFormat="1"/>
    <row r="8446" s="118" customFormat="1"/>
    <row r="8447" s="118" customFormat="1"/>
    <row r="8448" s="118" customFormat="1"/>
    <row r="8449" s="118" customFormat="1"/>
    <row r="8450" s="118" customFormat="1"/>
    <row r="8451" s="118" customFormat="1"/>
    <row r="8452" s="118" customFormat="1"/>
    <row r="8453" s="118" customFormat="1"/>
    <row r="8454" s="118" customFormat="1"/>
    <row r="8455" s="118" customFormat="1"/>
    <row r="8456" s="118" customFormat="1"/>
    <row r="8457" s="118" customFormat="1"/>
    <row r="8458" s="118" customFormat="1"/>
    <row r="8459" s="118" customFormat="1"/>
    <row r="8460" s="118" customFormat="1"/>
    <row r="8461" s="118" customFormat="1"/>
    <row r="8462" s="118" customFormat="1"/>
    <row r="8463" s="118" customFormat="1"/>
    <row r="8464" s="118" customFormat="1"/>
    <row r="8465" s="118" customFormat="1"/>
    <row r="8466" s="118" customFormat="1"/>
    <row r="8467" s="118" customFormat="1"/>
    <row r="8468" s="118" customFormat="1"/>
    <row r="8469" s="118" customFormat="1"/>
    <row r="8470" s="118" customFormat="1"/>
    <row r="8471" s="118" customFormat="1"/>
    <row r="8472" s="118" customFormat="1"/>
    <row r="8473" s="118" customFormat="1"/>
    <row r="8474" s="118" customFormat="1"/>
    <row r="8475" s="118" customFormat="1"/>
    <row r="8476" s="118" customFormat="1"/>
    <row r="8477" s="118" customFormat="1"/>
    <row r="8478" s="118" customFormat="1"/>
    <row r="8479" s="118" customFormat="1"/>
    <row r="8480" s="118" customFormat="1"/>
    <row r="8481" s="118" customFormat="1"/>
    <row r="8482" s="118" customFormat="1"/>
    <row r="8483" s="118" customFormat="1"/>
    <row r="8484" s="118" customFormat="1"/>
    <row r="8485" s="118" customFormat="1"/>
    <row r="8486" s="118" customFormat="1"/>
    <row r="8487" s="118" customFormat="1"/>
    <row r="8488" s="118" customFormat="1"/>
    <row r="8489" s="118" customFormat="1"/>
    <row r="8490" s="118" customFormat="1"/>
    <row r="8491" s="118" customFormat="1"/>
    <row r="8492" s="118" customFormat="1"/>
    <row r="8493" s="118" customFormat="1"/>
    <row r="8494" s="118" customFormat="1"/>
    <row r="8495" s="118" customFormat="1"/>
    <row r="8496" s="118" customFormat="1"/>
    <row r="8497" s="118" customFormat="1"/>
    <row r="8498" s="118" customFormat="1"/>
    <row r="8499" s="118" customFormat="1"/>
    <row r="8500" s="118" customFormat="1"/>
    <row r="8501" s="118" customFormat="1"/>
    <row r="8502" s="118" customFormat="1"/>
    <row r="8503" s="118" customFormat="1"/>
    <row r="8504" s="118" customFormat="1"/>
    <row r="8505" s="118" customFormat="1"/>
    <row r="8506" s="118" customFormat="1"/>
    <row r="8507" s="118" customFormat="1"/>
    <row r="8508" s="118" customFormat="1"/>
    <row r="8509" s="118" customFormat="1"/>
    <row r="8510" s="118" customFormat="1"/>
    <row r="8511" s="118" customFormat="1"/>
    <row r="8512" s="118" customFormat="1"/>
    <row r="8513" s="118" customFormat="1"/>
    <row r="8514" s="118" customFormat="1"/>
    <row r="8515" s="118" customFormat="1"/>
    <row r="8516" s="118" customFormat="1"/>
    <row r="8517" s="118" customFormat="1"/>
    <row r="8518" s="118" customFormat="1"/>
    <row r="8519" s="118" customFormat="1"/>
    <row r="8520" s="118" customFormat="1"/>
    <row r="8521" s="118" customFormat="1"/>
    <row r="8522" s="118" customFormat="1"/>
    <row r="8523" s="118" customFormat="1"/>
    <row r="8524" s="118" customFormat="1"/>
    <row r="8525" s="118" customFormat="1"/>
    <row r="8526" s="118" customFormat="1"/>
    <row r="8527" s="118" customFormat="1"/>
    <row r="8528" s="118" customFormat="1"/>
    <row r="8529" s="118" customFormat="1"/>
    <row r="8530" s="118" customFormat="1"/>
    <row r="8531" s="118" customFormat="1"/>
    <row r="8532" s="118" customFormat="1"/>
    <row r="8533" s="118" customFormat="1"/>
    <row r="8534" s="118" customFormat="1"/>
    <row r="8535" s="118" customFormat="1"/>
    <row r="8536" s="118" customFormat="1"/>
    <row r="8537" s="118" customFormat="1"/>
    <row r="8538" s="118" customFormat="1"/>
    <row r="8539" s="118" customFormat="1"/>
    <row r="8540" s="118" customFormat="1"/>
    <row r="8541" s="118" customFormat="1"/>
    <row r="8542" s="118" customFormat="1"/>
    <row r="8543" s="118" customFormat="1"/>
    <row r="8544" s="118" customFormat="1"/>
    <row r="8545" s="118" customFormat="1"/>
    <row r="8546" s="118" customFormat="1"/>
    <row r="8547" s="118" customFormat="1"/>
    <row r="8548" s="118" customFormat="1"/>
    <row r="8549" s="118" customFormat="1"/>
    <row r="8550" s="118" customFormat="1"/>
    <row r="8551" s="118" customFormat="1"/>
    <row r="8552" s="118" customFormat="1"/>
    <row r="8553" s="118" customFormat="1"/>
    <row r="8554" s="118" customFormat="1"/>
    <row r="8555" s="118" customFormat="1"/>
    <row r="8556" s="118" customFormat="1"/>
    <row r="8557" s="118" customFormat="1"/>
    <row r="8558" s="118" customFormat="1"/>
    <row r="8559" s="118" customFormat="1"/>
    <row r="8560" s="118" customFormat="1"/>
    <row r="8561" s="118" customFormat="1"/>
    <row r="8562" s="118" customFormat="1"/>
    <row r="8563" s="118" customFormat="1"/>
    <row r="8564" s="118" customFormat="1"/>
    <row r="8565" s="118" customFormat="1"/>
    <row r="8566" s="118" customFormat="1"/>
    <row r="8567" s="118" customFormat="1"/>
    <row r="8568" s="118" customFormat="1"/>
    <row r="8569" s="118" customFormat="1"/>
    <row r="8570" s="118" customFormat="1"/>
    <row r="8571" s="118" customFormat="1"/>
    <row r="8572" s="118" customFormat="1"/>
    <row r="8573" s="118" customFormat="1"/>
    <row r="8574" s="118" customFormat="1"/>
    <row r="8575" s="118" customFormat="1"/>
    <row r="8576" s="118" customFormat="1"/>
    <row r="8577" s="118" customFormat="1"/>
    <row r="8578" s="118" customFormat="1"/>
    <row r="8579" s="118" customFormat="1"/>
    <row r="8580" s="118" customFormat="1"/>
    <row r="8581" s="118" customFormat="1"/>
    <row r="8582" s="118" customFormat="1"/>
    <row r="8583" s="118" customFormat="1"/>
    <row r="8584" s="118" customFormat="1"/>
    <row r="8585" s="118" customFormat="1"/>
    <row r="8586" s="118" customFormat="1"/>
    <row r="8587" s="118" customFormat="1"/>
    <row r="8588" s="118" customFormat="1"/>
    <row r="8589" s="118" customFormat="1"/>
    <row r="8590" s="118" customFormat="1"/>
    <row r="8591" s="118" customFormat="1"/>
    <row r="8592" s="118" customFormat="1"/>
    <row r="8593" s="118" customFormat="1"/>
    <row r="8594" s="118" customFormat="1"/>
    <row r="8595" s="118" customFormat="1"/>
    <row r="8596" s="118" customFormat="1"/>
    <row r="8597" s="118" customFormat="1"/>
    <row r="8598" s="118" customFormat="1"/>
    <row r="8599" s="118" customFormat="1"/>
    <row r="8600" s="118" customFormat="1"/>
    <row r="8601" s="118" customFormat="1"/>
    <row r="8602" s="118" customFormat="1"/>
    <row r="8603" s="118" customFormat="1"/>
    <row r="8604" s="118" customFormat="1"/>
    <row r="8605" s="118" customFormat="1"/>
    <row r="8606" s="118" customFormat="1"/>
    <row r="8607" s="118" customFormat="1"/>
    <row r="8608" s="118" customFormat="1"/>
    <row r="8609" s="118" customFormat="1"/>
    <row r="8610" s="118" customFormat="1"/>
    <row r="8611" s="118" customFormat="1"/>
    <row r="8612" s="118" customFormat="1"/>
    <row r="8613" s="118" customFormat="1"/>
    <row r="8614" s="118" customFormat="1"/>
    <row r="8615" s="118" customFormat="1"/>
    <row r="8616" s="118" customFormat="1"/>
    <row r="8617" s="118" customFormat="1"/>
    <row r="8618" s="118" customFormat="1"/>
    <row r="8619" s="118" customFormat="1"/>
    <row r="8620" s="118" customFormat="1"/>
    <row r="8621" s="118" customFormat="1"/>
    <row r="8622" s="118" customFormat="1"/>
    <row r="8623" s="118" customFormat="1"/>
    <row r="8624" s="118" customFormat="1"/>
    <row r="8625" s="118" customFormat="1"/>
    <row r="8626" s="118" customFormat="1"/>
    <row r="8627" s="118" customFormat="1"/>
    <row r="8628" s="118" customFormat="1"/>
    <row r="8629" s="118" customFormat="1"/>
    <row r="8630" s="118" customFormat="1"/>
    <row r="8631" s="118" customFormat="1"/>
    <row r="8632" s="118" customFormat="1"/>
    <row r="8633" s="118" customFormat="1"/>
    <row r="8634" s="118" customFormat="1"/>
    <row r="8635" s="118" customFormat="1"/>
    <row r="8636" s="118" customFormat="1"/>
    <row r="8637" s="118" customFormat="1"/>
    <row r="8638" s="118" customFormat="1"/>
    <row r="8639" s="118" customFormat="1"/>
    <row r="8640" s="118" customFormat="1"/>
    <row r="8641" s="118" customFormat="1"/>
    <row r="8642" s="118" customFormat="1"/>
    <row r="8643" s="118" customFormat="1"/>
    <row r="8644" s="118" customFormat="1"/>
    <row r="8645" s="118" customFormat="1"/>
    <row r="8646" s="118" customFormat="1"/>
    <row r="8647" s="118" customFormat="1"/>
    <row r="8648" s="118" customFormat="1"/>
    <row r="8649" s="118" customFormat="1"/>
    <row r="8650" s="118" customFormat="1"/>
    <row r="8651" s="118" customFormat="1"/>
    <row r="8652" s="118" customFormat="1"/>
    <row r="8653" s="118" customFormat="1"/>
    <row r="8654" s="118" customFormat="1"/>
    <row r="8655" s="118" customFormat="1"/>
    <row r="8656" s="118" customFormat="1"/>
    <row r="8657" s="118" customFormat="1"/>
    <row r="8658" s="118" customFormat="1"/>
    <row r="8659" s="118" customFormat="1"/>
    <row r="8660" s="118" customFormat="1"/>
    <row r="8661" s="118" customFormat="1"/>
    <row r="8662" s="118" customFormat="1"/>
    <row r="8663" s="118" customFormat="1"/>
    <row r="8664" s="118" customFormat="1"/>
    <row r="8665" s="118" customFormat="1"/>
    <row r="8666" s="118" customFormat="1"/>
    <row r="8667" s="118" customFormat="1"/>
    <row r="8668" s="118" customFormat="1"/>
    <row r="8669" s="118" customFormat="1"/>
    <row r="8670" s="118" customFormat="1"/>
    <row r="8671" s="118" customFormat="1"/>
    <row r="8672" s="118" customFormat="1"/>
    <row r="8673" s="118" customFormat="1"/>
    <row r="8674" s="118" customFormat="1"/>
    <row r="8675" s="118" customFormat="1"/>
    <row r="8676" s="118" customFormat="1"/>
    <row r="8677" s="118" customFormat="1"/>
    <row r="8678" s="118" customFormat="1"/>
    <row r="8679" s="118" customFormat="1"/>
    <row r="8680" s="118" customFormat="1"/>
    <row r="8681" s="118" customFormat="1"/>
    <row r="8682" s="118" customFormat="1"/>
    <row r="8683" s="118" customFormat="1"/>
    <row r="8684" s="118" customFormat="1"/>
    <row r="8685" s="118" customFormat="1"/>
    <row r="8686" s="118" customFormat="1"/>
    <row r="8687" s="118" customFormat="1"/>
    <row r="8688" s="118" customFormat="1"/>
    <row r="8689" s="118" customFormat="1"/>
    <row r="8690" s="118" customFormat="1"/>
    <row r="8691" s="118" customFormat="1"/>
    <row r="8692" s="118" customFormat="1"/>
    <row r="8693" s="118" customFormat="1"/>
    <row r="8694" s="118" customFormat="1"/>
    <row r="8695" s="118" customFormat="1"/>
    <row r="8696" s="118" customFormat="1"/>
    <row r="8697" s="118" customFormat="1"/>
    <row r="8698" s="118" customFormat="1"/>
    <row r="8699" s="118" customFormat="1"/>
    <row r="8700" s="118" customFormat="1"/>
    <row r="8701" s="118" customFormat="1"/>
    <row r="8702" s="118" customFormat="1"/>
    <row r="8703" s="118" customFormat="1"/>
    <row r="8704" s="118" customFormat="1"/>
    <row r="8705" s="118" customFormat="1"/>
    <row r="8706" s="118" customFormat="1"/>
    <row r="8707" s="118" customFormat="1"/>
    <row r="8708" s="118" customFormat="1"/>
    <row r="8709" s="118" customFormat="1"/>
    <row r="8710" s="118" customFormat="1"/>
    <row r="8711" s="118" customFormat="1"/>
    <row r="8712" s="118" customFormat="1"/>
    <row r="8713" s="118" customFormat="1"/>
    <row r="8714" s="118" customFormat="1"/>
    <row r="8715" s="118" customFormat="1"/>
    <row r="8716" s="118" customFormat="1"/>
    <row r="8717" s="118" customFormat="1"/>
    <row r="8718" s="118" customFormat="1"/>
    <row r="8719" s="118" customFormat="1"/>
    <row r="8720" s="118" customFormat="1"/>
    <row r="8721" s="118" customFormat="1"/>
    <row r="8722" s="118" customFormat="1"/>
    <row r="8723" s="118" customFormat="1"/>
    <row r="8724" s="118" customFormat="1"/>
    <row r="8725" s="118" customFormat="1"/>
    <row r="8726" s="118" customFormat="1"/>
    <row r="8727" s="118" customFormat="1"/>
    <row r="8728" s="118" customFormat="1"/>
    <row r="8729" s="118" customFormat="1"/>
    <row r="8730" s="118" customFormat="1"/>
    <row r="8731" s="118" customFormat="1"/>
    <row r="8732" s="118" customFormat="1"/>
    <row r="8733" s="118" customFormat="1"/>
    <row r="8734" s="118" customFormat="1"/>
    <row r="8735" s="118" customFormat="1"/>
    <row r="8736" s="118" customFormat="1"/>
    <row r="8737" s="118" customFormat="1"/>
    <row r="8738" s="118" customFormat="1"/>
    <row r="8739" s="118" customFormat="1"/>
    <row r="8740" s="118" customFormat="1"/>
    <row r="8741" s="118" customFormat="1"/>
    <row r="8742" s="118" customFormat="1"/>
    <row r="8743" s="118" customFormat="1"/>
    <row r="8744" s="118" customFormat="1"/>
    <row r="8745" s="118" customFormat="1"/>
    <row r="8746" s="118" customFormat="1"/>
    <row r="8747" s="118" customFormat="1"/>
    <row r="8748" s="118" customFormat="1"/>
    <row r="8749" s="118" customFormat="1"/>
    <row r="8750" s="118" customFormat="1"/>
    <row r="8751" s="118" customFormat="1"/>
    <row r="8752" s="118" customFormat="1"/>
    <row r="8753" s="118" customFormat="1"/>
    <row r="8754" s="118" customFormat="1"/>
    <row r="8755" s="118" customFormat="1"/>
    <row r="8756" s="118" customFormat="1"/>
    <row r="8757" s="118" customFormat="1"/>
    <row r="8758" s="118" customFormat="1"/>
    <row r="8759" s="118" customFormat="1"/>
    <row r="8760" s="118" customFormat="1"/>
    <row r="8761" s="118" customFormat="1"/>
    <row r="8762" s="118" customFormat="1"/>
    <row r="8763" s="118" customFormat="1"/>
    <row r="8764" s="118" customFormat="1"/>
    <row r="8765" s="118" customFormat="1"/>
    <row r="8766" s="118" customFormat="1"/>
    <row r="8767" s="118" customFormat="1"/>
    <row r="8768" s="118" customFormat="1"/>
    <row r="8769" s="118" customFormat="1"/>
    <row r="8770" s="118" customFormat="1"/>
    <row r="8771" s="118" customFormat="1"/>
    <row r="8772" s="118" customFormat="1"/>
    <row r="8773" s="118" customFormat="1"/>
    <row r="8774" s="118" customFormat="1"/>
    <row r="8775" s="118" customFormat="1"/>
    <row r="8776" s="118" customFormat="1"/>
    <row r="8777" s="118" customFormat="1"/>
    <row r="8778" s="118" customFormat="1"/>
    <row r="8779" s="118" customFormat="1"/>
    <row r="8780" s="118" customFormat="1"/>
    <row r="8781" s="118" customFormat="1"/>
    <row r="8782" s="118" customFormat="1"/>
    <row r="8783" s="118" customFormat="1"/>
    <row r="8784" s="118" customFormat="1"/>
    <row r="8785" s="118" customFormat="1"/>
    <row r="8786" s="118" customFormat="1"/>
    <row r="8787" s="118" customFormat="1"/>
    <row r="8788" s="118" customFormat="1"/>
    <row r="8789" s="118" customFormat="1"/>
    <row r="8790" s="118" customFormat="1"/>
    <row r="8791" s="118" customFormat="1"/>
    <row r="8792" s="118" customFormat="1"/>
    <row r="8793" s="118" customFormat="1"/>
    <row r="8794" s="118" customFormat="1"/>
    <row r="8795" s="118" customFormat="1"/>
    <row r="8796" s="118" customFormat="1"/>
    <row r="8797" s="118" customFormat="1"/>
    <row r="8798" s="118" customFormat="1"/>
    <row r="8799" s="118" customFormat="1"/>
    <row r="8800" s="118" customFormat="1"/>
    <row r="8801" s="118" customFormat="1"/>
    <row r="8802" s="118" customFormat="1"/>
    <row r="8803" s="118" customFormat="1"/>
    <row r="8804" s="118" customFormat="1"/>
    <row r="8805" s="118" customFormat="1"/>
    <row r="8806" s="118" customFormat="1"/>
    <row r="8807" s="118" customFormat="1"/>
    <row r="8808" s="118" customFormat="1"/>
    <row r="8809" s="118" customFormat="1"/>
    <row r="8810" s="118" customFormat="1"/>
    <row r="8811" s="118" customFormat="1"/>
    <row r="8812" s="118" customFormat="1"/>
    <row r="8813" s="118" customFormat="1"/>
    <row r="8814" s="118" customFormat="1"/>
    <row r="8815" s="118" customFormat="1"/>
    <row r="8816" s="118" customFormat="1"/>
    <row r="8817" s="118" customFormat="1"/>
    <row r="8818" s="118" customFormat="1"/>
    <row r="8819" s="118" customFormat="1"/>
    <row r="8820" s="118" customFormat="1"/>
    <row r="8821" s="118" customFormat="1"/>
    <row r="8822" s="118" customFormat="1"/>
    <row r="8823" s="118" customFormat="1"/>
    <row r="8824" s="118" customFormat="1"/>
    <row r="8825" s="118" customFormat="1"/>
    <row r="8826" s="118" customFormat="1"/>
    <row r="8827" s="118" customFormat="1"/>
    <row r="8828" s="118" customFormat="1"/>
    <row r="8829" s="118" customFormat="1"/>
    <row r="8830" s="118" customFormat="1"/>
    <row r="8831" s="118" customFormat="1"/>
    <row r="8832" s="118" customFormat="1"/>
    <row r="8833" s="118" customFormat="1"/>
    <row r="8834" s="118" customFormat="1"/>
    <row r="8835" s="118" customFormat="1"/>
    <row r="8836" s="118" customFormat="1"/>
    <row r="8837" s="118" customFormat="1"/>
    <row r="8838" s="118" customFormat="1"/>
    <row r="8839" s="118" customFormat="1"/>
    <row r="8840" s="118" customFormat="1"/>
    <row r="8841" s="118" customFormat="1"/>
    <row r="8842" s="118" customFormat="1"/>
    <row r="8843" s="118" customFormat="1"/>
    <row r="8844" s="118" customFormat="1"/>
    <row r="8845" s="118" customFormat="1"/>
    <row r="8846" s="118" customFormat="1"/>
    <row r="8847" s="118" customFormat="1"/>
    <row r="8848" s="118" customFormat="1"/>
    <row r="8849" s="118" customFormat="1"/>
    <row r="8850" s="118" customFormat="1"/>
    <row r="8851" s="118" customFormat="1"/>
    <row r="8852" s="118" customFormat="1"/>
    <row r="8853" s="118" customFormat="1"/>
    <row r="8854" s="118" customFormat="1"/>
    <row r="8855" s="118" customFormat="1"/>
    <row r="8856" s="118" customFormat="1"/>
    <row r="8857" s="118" customFormat="1"/>
    <row r="8858" s="118" customFormat="1"/>
    <row r="8859" s="118" customFormat="1"/>
    <row r="8860" s="118" customFormat="1"/>
    <row r="8861" s="118" customFormat="1"/>
    <row r="8862" s="118" customFormat="1"/>
    <row r="8863" s="118" customFormat="1"/>
    <row r="8864" s="118" customFormat="1"/>
    <row r="8865" s="118" customFormat="1"/>
    <row r="8866" s="118" customFormat="1"/>
    <row r="8867" s="118" customFormat="1"/>
    <row r="8868" s="118" customFormat="1"/>
    <row r="8869" s="118" customFormat="1"/>
    <row r="8870" s="118" customFormat="1"/>
    <row r="8871" s="118" customFormat="1"/>
    <row r="8872" s="118" customFormat="1"/>
    <row r="8873" s="118" customFormat="1"/>
    <row r="8874" s="118" customFormat="1"/>
    <row r="8875" s="118" customFormat="1"/>
    <row r="8876" s="118" customFormat="1"/>
    <row r="8877" s="118" customFormat="1"/>
    <row r="8878" s="118" customFormat="1"/>
    <row r="8879" s="118" customFormat="1"/>
    <row r="8880" s="118" customFormat="1"/>
    <row r="8881" s="118" customFormat="1"/>
    <row r="8882" s="118" customFormat="1"/>
    <row r="8883" s="118" customFormat="1"/>
    <row r="8884" s="118" customFormat="1"/>
    <row r="8885" s="118" customFormat="1"/>
    <row r="8886" s="118" customFormat="1"/>
    <row r="8887" s="118" customFormat="1"/>
    <row r="8888" s="118" customFormat="1"/>
    <row r="8889" s="118" customFormat="1"/>
    <row r="8890" s="118" customFormat="1"/>
    <row r="8891" s="118" customFormat="1"/>
    <row r="8892" s="118" customFormat="1"/>
    <row r="8893" s="118" customFormat="1"/>
    <row r="8894" s="118" customFormat="1"/>
    <row r="8895" s="118" customFormat="1"/>
    <row r="8896" s="118" customFormat="1"/>
    <row r="8897" s="118" customFormat="1"/>
    <row r="8898" s="118" customFormat="1"/>
    <row r="8899" s="118" customFormat="1"/>
    <row r="8900" s="118" customFormat="1"/>
    <row r="8901" s="118" customFormat="1"/>
    <row r="8902" s="118" customFormat="1"/>
    <row r="8903" s="118" customFormat="1"/>
    <row r="8904" s="118" customFormat="1"/>
    <row r="8905" s="118" customFormat="1"/>
    <row r="8906" s="118" customFormat="1"/>
    <row r="8907" s="118" customFormat="1"/>
    <row r="8908" s="118" customFormat="1"/>
    <row r="8909" s="118" customFormat="1"/>
    <row r="8910" s="118" customFormat="1"/>
    <row r="8911" s="118" customFormat="1"/>
    <row r="8912" s="118" customFormat="1"/>
    <row r="8913" s="118" customFormat="1"/>
    <row r="8914" s="118" customFormat="1"/>
    <row r="8915" s="118" customFormat="1"/>
    <row r="8916" s="118" customFormat="1"/>
    <row r="8917" s="118" customFormat="1"/>
    <row r="8918" s="118" customFormat="1"/>
    <row r="8919" s="118" customFormat="1"/>
    <row r="8920" s="118" customFormat="1"/>
    <row r="8921" s="118" customFormat="1"/>
    <row r="8922" s="118" customFormat="1"/>
    <row r="8923" s="118" customFormat="1"/>
    <row r="8924" s="118" customFormat="1"/>
    <row r="8925" s="118" customFormat="1"/>
    <row r="8926" s="118" customFormat="1"/>
    <row r="8927" s="118" customFormat="1"/>
    <row r="8928" s="118" customFormat="1"/>
    <row r="8929" s="118" customFormat="1"/>
    <row r="8930" s="118" customFormat="1"/>
    <row r="8931" s="118" customFormat="1"/>
    <row r="8932" s="118" customFormat="1"/>
    <row r="8933" s="118" customFormat="1"/>
    <row r="8934" s="118" customFormat="1"/>
    <row r="8935" s="118" customFormat="1"/>
    <row r="8936" s="118" customFormat="1"/>
    <row r="8937" s="118" customFormat="1"/>
    <row r="8938" s="118" customFormat="1"/>
    <row r="8939" s="118" customFormat="1"/>
    <row r="8940" s="118" customFormat="1"/>
    <row r="8941" s="118" customFormat="1"/>
    <row r="8942" s="118" customFormat="1"/>
    <row r="8943" s="118" customFormat="1"/>
    <row r="8944" s="118" customFormat="1"/>
    <row r="8945" s="118" customFormat="1"/>
    <row r="8946" s="118" customFormat="1"/>
    <row r="8947" s="118" customFormat="1"/>
    <row r="8948" s="118" customFormat="1"/>
    <row r="8949" s="118" customFormat="1"/>
    <row r="8950" s="118" customFormat="1"/>
    <row r="8951" s="118" customFormat="1"/>
    <row r="8952" s="118" customFormat="1"/>
    <row r="8953" s="118" customFormat="1"/>
    <row r="8954" s="118" customFormat="1"/>
    <row r="8955" s="118" customFormat="1"/>
    <row r="8956" s="118" customFormat="1"/>
    <row r="8957" s="118" customFormat="1"/>
    <row r="8958" s="118" customFormat="1"/>
    <row r="8959" s="118" customFormat="1"/>
    <row r="8960" s="118" customFormat="1"/>
    <row r="8961" s="118" customFormat="1"/>
    <row r="8962" s="118" customFormat="1"/>
    <row r="8963" s="118" customFormat="1"/>
    <row r="8964" s="118" customFormat="1"/>
    <row r="8965" s="118" customFormat="1"/>
    <row r="8966" s="118" customFormat="1"/>
    <row r="8967" s="118" customFormat="1"/>
    <row r="8968" s="118" customFormat="1"/>
    <row r="8969" s="118" customFormat="1"/>
    <row r="8970" s="118" customFormat="1"/>
    <row r="8971" s="118" customFormat="1"/>
    <row r="8972" s="118" customFormat="1"/>
    <row r="8973" s="118" customFormat="1"/>
    <row r="8974" s="118" customFormat="1"/>
    <row r="8975" s="118" customFormat="1"/>
    <row r="8976" s="118" customFormat="1"/>
    <row r="8977" s="118" customFormat="1"/>
    <row r="8978" s="118" customFormat="1"/>
    <row r="8979" s="118" customFormat="1"/>
    <row r="8980" s="118" customFormat="1"/>
    <row r="8981" s="118" customFormat="1"/>
    <row r="8982" s="118" customFormat="1"/>
    <row r="8983" s="118" customFormat="1"/>
    <row r="8984" s="118" customFormat="1"/>
    <row r="8985" s="118" customFormat="1"/>
    <row r="8986" s="118" customFormat="1"/>
    <row r="8987" s="118" customFormat="1"/>
    <row r="8988" s="118" customFormat="1"/>
    <row r="8989" s="118" customFormat="1"/>
    <row r="8990" s="118" customFormat="1"/>
    <row r="8991" s="118" customFormat="1"/>
    <row r="8992" s="118" customFormat="1"/>
    <row r="8993" s="118" customFormat="1"/>
    <row r="8994" s="118" customFormat="1"/>
    <row r="8995" s="118" customFormat="1"/>
    <row r="8996" s="118" customFormat="1"/>
    <row r="8997" s="118" customFormat="1"/>
    <row r="8998" s="118" customFormat="1"/>
    <row r="8999" s="118" customFormat="1"/>
    <row r="9000" s="118" customFormat="1"/>
    <row r="9001" s="118" customFormat="1"/>
    <row r="9002" s="118" customFormat="1"/>
    <row r="9003" s="118" customFormat="1"/>
    <row r="9004" s="118" customFormat="1"/>
    <row r="9005" s="118" customFormat="1"/>
    <row r="9006" s="118" customFormat="1"/>
    <row r="9007" s="118" customFormat="1"/>
    <row r="9008" s="118" customFormat="1"/>
    <row r="9009" s="118" customFormat="1"/>
    <row r="9010" s="118" customFormat="1"/>
    <row r="9011" s="118" customFormat="1"/>
    <row r="9012" s="118" customFormat="1"/>
    <row r="9013" s="118" customFormat="1"/>
    <row r="9014" s="118" customFormat="1"/>
    <row r="9015" s="118" customFormat="1"/>
    <row r="9016" s="118" customFormat="1"/>
    <row r="9017" s="118" customFormat="1"/>
    <row r="9018" s="118" customFormat="1"/>
    <row r="9019" s="118" customFormat="1"/>
    <row r="9020" s="118" customFormat="1"/>
    <row r="9021" s="118" customFormat="1"/>
    <row r="9022" s="118" customFormat="1"/>
    <row r="9023" s="118" customFormat="1"/>
    <row r="9024" s="118" customFormat="1"/>
    <row r="9025" s="118" customFormat="1"/>
    <row r="9026" s="118" customFormat="1"/>
    <row r="9027" s="118" customFormat="1"/>
    <row r="9028" s="118" customFormat="1"/>
    <row r="9029" s="118" customFormat="1"/>
    <row r="9030" s="118" customFormat="1"/>
    <row r="9031" s="118" customFormat="1"/>
    <row r="9032" s="118" customFormat="1"/>
    <row r="9033" s="118" customFormat="1"/>
    <row r="9034" s="118" customFormat="1"/>
    <row r="9035" s="118" customFormat="1"/>
    <row r="9036" s="118" customFormat="1"/>
    <row r="9037" s="118" customFormat="1"/>
    <row r="9038" s="118" customFormat="1"/>
    <row r="9039" s="118" customFormat="1"/>
    <row r="9040" s="118" customFormat="1"/>
    <row r="9041" s="118" customFormat="1"/>
    <row r="9042" s="118" customFormat="1"/>
    <row r="9043" s="118" customFormat="1"/>
    <row r="9044" s="118" customFormat="1"/>
    <row r="9045" s="118" customFormat="1"/>
    <row r="9046" s="118" customFormat="1"/>
    <row r="9047" s="118" customFormat="1"/>
    <row r="9048" s="118" customFormat="1"/>
    <row r="9049" s="118" customFormat="1"/>
    <row r="9050" s="118" customFormat="1"/>
    <row r="9051" s="118" customFormat="1"/>
    <row r="9052" s="118" customFormat="1"/>
    <row r="9053" s="118" customFormat="1"/>
    <row r="9054" s="118" customFormat="1"/>
    <row r="9055" s="118" customFormat="1"/>
    <row r="9056" s="118" customFormat="1"/>
    <row r="9057" s="118" customFormat="1"/>
    <row r="9058" s="118" customFormat="1"/>
    <row r="9059" s="118" customFormat="1"/>
    <row r="9060" s="118" customFormat="1"/>
    <row r="9061" s="118" customFormat="1"/>
    <row r="9062" s="118" customFormat="1"/>
    <row r="9063" s="118" customFormat="1"/>
    <row r="9064" s="118" customFormat="1"/>
    <row r="9065" s="118" customFormat="1"/>
    <row r="9066" s="118" customFormat="1"/>
    <row r="9067" s="118" customFormat="1"/>
    <row r="9068" s="118" customFormat="1"/>
    <row r="9069" s="118" customFormat="1"/>
    <row r="9070" s="118" customFormat="1"/>
    <row r="9071" s="118" customFormat="1"/>
    <row r="9072" s="118" customFormat="1"/>
    <row r="9073" s="118" customFormat="1"/>
    <row r="9074" s="118" customFormat="1"/>
    <row r="9075" s="118" customFormat="1"/>
    <row r="9076" s="118" customFormat="1"/>
    <row r="9077" s="118" customFormat="1"/>
    <row r="9078" s="118" customFormat="1"/>
    <row r="9079" s="118" customFormat="1"/>
    <row r="9080" s="118" customFormat="1"/>
    <row r="9081" s="118" customFormat="1"/>
    <row r="9082" s="118" customFormat="1"/>
    <row r="9083" s="118" customFormat="1"/>
    <row r="9084" s="118" customFormat="1"/>
    <row r="9085" s="118" customFormat="1"/>
    <row r="9086" s="118" customFormat="1"/>
    <row r="9087" s="118" customFormat="1"/>
    <row r="9088" s="118" customFormat="1"/>
    <row r="9089" s="118" customFormat="1"/>
    <row r="9090" s="118" customFormat="1"/>
    <row r="9091" s="118" customFormat="1"/>
    <row r="9092" s="118" customFormat="1"/>
    <row r="9093" s="118" customFormat="1"/>
    <row r="9094" s="118" customFormat="1"/>
    <row r="9095" s="118" customFormat="1"/>
    <row r="9096" s="118" customFormat="1"/>
    <row r="9097" s="118" customFormat="1"/>
    <row r="9098" s="118" customFormat="1"/>
    <row r="9099" s="118" customFormat="1"/>
    <row r="9100" s="118" customFormat="1"/>
    <row r="9101" s="118" customFormat="1"/>
    <row r="9102" s="118" customFormat="1"/>
    <row r="9103" s="118" customFormat="1"/>
    <row r="9104" s="118" customFormat="1"/>
    <row r="9105" s="118" customFormat="1"/>
    <row r="9106" s="118" customFormat="1"/>
    <row r="9107" s="118" customFormat="1"/>
    <row r="9108" s="118" customFormat="1"/>
    <row r="9109" s="118" customFormat="1"/>
    <row r="9110" s="118" customFormat="1"/>
    <row r="9111" s="118" customFormat="1"/>
    <row r="9112" s="118" customFormat="1"/>
    <row r="9113" s="118" customFormat="1"/>
    <row r="9114" s="118" customFormat="1"/>
    <row r="9115" s="118" customFormat="1"/>
    <row r="9116" s="118" customFormat="1"/>
    <row r="9117" s="118" customFormat="1"/>
    <row r="9118" s="118" customFormat="1"/>
    <row r="9119" s="118" customFormat="1"/>
    <row r="9120" s="118" customFormat="1"/>
    <row r="9121" s="118" customFormat="1"/>
    <row r="9122" s="118" customFormat="1"/>
    <row r="9123" s="118" customFormat="1"/>
    <row r="9124" s="118" customFormat="1"/>
    <row r="9125" s="118" customFormat="1"/>
    <row r="9126" s="118" customFormat="1"/>
    <row r="9127" s="118" customFormat="1"/>
    <row r="9128" s="118" customFormat="1"/>
    <row r="9129" s="118" customFormat="1"/>
    <row r="9130" s="118" customFormat="1"/>
    <row r="9131" s="118" customFormat="1"/>
    <row r="9132" s="118" customFormat="1"/>
    <row r="9133" s="118" customFormat="1"/>
    <row r="9134" s="118" customFormat="1"/>
    <row r="9135" s="118" customFormat="1"/>
    <row r="9136" s="118" customFormat="1"/>
    <row r="9137" s="118" customFormat="1"/>
    <row r="9138" s="118" customFormat="1"/>
    <row r="9139" s="118" customFormat="1"/>
    <row r="9140" s="118" customFormat="1"/>
    <row r="9141" s="118" customFormat="1"/>
    <row r="9142" s="118" customFormat="1"/>
    <row r="9143" s="118" customFormat="1"/>
    <row r="9144" s="118" customFormat="1"/>
    <row r="9145" s="118" customFormat="1"/>
    <row r="9146" s="118" customFormat="1"/>
    <row r="9147" s="118" customFormat="1"/>
    <row r="9148" s="118" customFormat="1"/>
    <row r="9149" s="118" customFormat="1"/>
    <row r="9150" s="118" customFormat="1"/>
    <row r="9151" s="118" customFormat="1"/>
    <row r="9152" s="118" customFormat="1"/>
    <row r="9153" s="118" customFormat="1"/>
    <row r="9154" s="118" customFormat="1"/>
    <row r="9155" s="118" customFormat="1"/>
    <row r="9156" s="118" customFormat="1"/>
    <row r="9157" s="118" customFormat="1"/>
    <row r="9158" s="118" customFormat="1"/>
    <row r="9159" s="118" customFormat="1"/>
    <row r="9160" s="118" customFormat="1"/>
    <row r="9161" s="118" customFormat="1"/>
    <row r="9162" s="118" customFormat="1"/>
    <row r="9163" s="118" customFormat="1"/>
    <row r="9164" s="118" customFormat="1"/>
    <row r="9165" s="118" customFormat="1"/>
    <row r="9166" s="118" customFormat="1"/>
    <row r="9167" s="118" customFormat="1"/>
    <row r="9168" s="118" customFormat="1"/>
    <row r="9169" s="118" customFormat="1"/>
    <row r="9170" s="118" customFormat="1"/>
    <row r="9171" s="118" customFormat="1"/>
    <row r="9172" s="118" customFormat="1"/>
    <row r="9173" s="118" customFormat="1"/>
    <row r="9174" s="118" customFormat="1"/>
    <row r="9175" s="118" customFormat="1"/>
    <row r="9176" s="118" customFormat="1"/>
    <row r="9177" s="118" customFormat="1"/>
    <row r="9178" s="118" customFormat="1"/>
    <row r="9179" s="118" customFormat="1"/>
    <row r="9180" s="118" customFormat="1"/>
    <row r="9181" s="118" customFormat="1"/>
    <row r="9182" s="118" customFormat="1"/>
    <row r="9183" s="118" customFormat="1"/>
    <row r="9184" s="118" customFormat="1"/>
    <row r="9185" s="118" customFormat="1"/>
    <row r="9186" s="118" customFormat="1"/>
    <row r="9187" s="118" customFormat="1"/>
    <row r="9188" s="118" customFormat="1"/>
    <row r="9189" s="118" customFormat="1"/>
    <row r="9190" s="118" customFormat="1"/>
    <row r="9191" s="118" customFormat="1"/>
    <row r="9192" s="118" customFormat="1"/>
    <row r="9193" s="118" customFormat="1"/>
    <row r="9194" s="118" customFormat="1"/>
    <row r="9195" s="118" customFormat="1"/>
    <row r="9196" s="118" customFormat="1"/>
    <row r="9197" s="118" customFormat="1"/>
    <row r="9198" s="118" customFormat="1"/>
    <row r="9199" s="118" customFormat="1"/>
    <row r="9200" s="118" customFormat="1"/>
    <row r="9201" s="118" customFormat="1"/>
    <row r="9202" s="118" customFormat="1"/>
    <row r="9203" s="118" customFormat="1"/>
    <row r="9204" s="118" customFormat="1"/>
    <row r="9205" s="118" customFormat="1"/>
    <row r="9206" s="118" customFormat="1"/>
    <row r="9207" s="118" customFormat="1"/>
    <row r="9208" s="118" customFormat="1"/>
    <row r="9209" s="118" customFormat="1"/>
    <row r="9210" s="118" customFormat="1"/>
    <row r="9211" s="118" customFormat="1"/>
    <row r="9212" s="118" customFormat="1"/>
    <row r="9213" s="118" customFormat="1"/>
    <row r="9214" s="118" customFormat="1"/>
    <row r="9215" s="118" customFormat="1"/>
    <row r="9216" s="118" customFormat="1"/>
    <row r="9217" s="118" customFormat="1"/>
    <row r="9218" s="118" customFormat="1"/>
    <row r="9219" s="118" customFormat="1"/>
    <row r="9220" s="118" customFormat="1"/>
    <row r="9221" s="118" customFormat="1"/>
    <row r="9222" s="118" customFormat="1"/>
    <row r="9223" s="118" customFormat="1"/>
    <row r="9224" s="118" customFormat="1"/>
    <row r="9225" s="118" customFormat="1"/>
    <row r="9226" s="118" customFormat="1"/>
    <row r="9227" s="118" customFormat="1"/>
    <row r="9228" s="118" customFormat="1"/>
    <row r="9229" s="118" customFormat="1"/>
    <row r="9230" s="118" customFormat="1"/>
    <row r="9231" s="118" customFormat="1"/>
    <row r="9232" s="118" customFormat="1"/>
    <row r="9233" s="118" customFormat="1"/>
    <row r="9234" s="118" customFormat="1"/>
    <row r="9235" s="118" customFormat="1"/>
    <row r="9236" s="118" customFormat="1"/>
    <row r="9237" s="118" customFormat="1"/>
    <row r="9238" s="118" customFormat="1"/>
    <row r="9239" s="118" customFormat="1"/>
    <row r="9240" s="118" customFormat="1"/>
    <row r="9241" s="118" customFormat="1"/>
    <row r="9242" s="118" customFormat="1"/>
    <row r="9243" s="118" customFormat="1"/>
    <row r="9244" s="118" customFormat="1"/>
    <row r="9245" s="118" customFormat="1"/>
    <row r="9246" s="118" customFormat="1"/>
    <row r="9247" s="118" customFormat="1"/>
    <row r="9248" s="118" customFormat="1"/>
    <row r="9249" s="118" customFormat="1"/>
    <row r="9250" s="118" customFormat="1"/>
    <row r="9251" s="118" customFormat="1"/>
    <row r="9252" s="118" customFormat="1"/>
    <row r="9253" s="118" customFormat="1"/>
    <row r="9254" s="118" customFormat="1"/>
    <row r="9255" s="118" customFormat="1"/>
    <row r="9256" s="118" customFormat="1"/>
    <row r="9257" s="118" customFormat="1"/>
    <row r="9258" s="118" customFormat="1"/>
    <row r="9259" s="118" customFormat="1"/>
    <row r="9260" s="118" customFormat="1"/>
    <row r="9261" s="118" customFormat="1"/>
    <row r="9262" s="118" customFormat="1"/>
    <row r="9263" s="118" customFormat="1"/>
    <row r="9264" s="118" customFormat="1"/>
    <row r="9265" s="118" customFormat="1"/>
    <row r="9266" s="118" customFormat="1"/>
    <row r="9267" s="118" customFormat="1"/>
    <row r="9268" s="118" customFormat="1"/>
    <row r="9269" s="118" customFormat="1"/>
    <row r="9270" s="118" customFormat="1"/>
    <row r="9271" s="118" customFormat="1"/>
    <row r="9272" s="118" customFormat="1"/>
    <row r="9273" s="118" customFormat="1"/>
    <row r="9274" s="118" customFormat="1"/>
    <row r="9275" s="118" customFormat="1"/>
    <row r="9276" s="118" customFormat="1"/>
    <row r="9277" s="118" customFormat="1"/>
    <row r="9278" s="118" customFormat="1"/>
    <row r="9279" s="118" customFormat="1"/>
    <row r="9280" s="118" customFormat="1"/>
    <row r="9281" s="118" customFormat="1"/>
    <row r="9282" s="118" customFormat="1"/>
    <row r="9283" s="118" customFormat="1"/>
    <row r="9284" s="118" customFormat="1"/>
    <row r="9285" s="118" customFormat="1"/>
    <row r="9286" s="118" customFormat="1"/>
    <row r="9287" s="118" customFormat="1"/>
    <row r="9288" s="118" customFormat="1"/>
    <row r="9289" s="118" customFormat="1"/>
    <row r="9290" s="118" customFormat="1"/>
    <row r="9291" s="118" customFormat="1"/>
    <row r="9292" s="118" customFormat="1"/>
    <row r="9293" s="118" customFormat="1"/>
    <row r="9294" s="118" customFormat="1"/>
    <row r="9295" s="118" customFormat="1"/>
    <row r="9296" s="118" customFormat="1"/>
    <row r="9297" s="118" customFormat="1"/>
    <row r="9298" s="118" customFormat="1"/>
    <row r="9299" s="118" customFormat="1"/>
    <row r="9300" s="118" customFormat="1"/>
    <row r="9301" s="118" customFormat="1"/>
    <row r="9302" s="118" customFormat="1"/>
    <row r="9303" s="118" customFormat="1"/>
    <row r="9304" s="118" customFormat="1"/>
    <row r="9305" s="118" customFormat="1"/>
    <row r="9306" s="118" customFormat="1"/>
    <row r="9307" s="118" customFormat="1"/>
    <row r="9308" s="118" customFormat="1"/>
    <row r="9309" s="118" customFormat="1"/>
    <row r="9310" s="118" customFormat="1"/>
    <row r="9311" s="118" customFormat="1"/>
    <row r="9312" s="118" customFormat="1"/>
    <row r="9313" s="118" customFormat="1"/>
    <row r="9314" s="118" customFormat="1"/>
    <row r="9315" s="118" customFormat="1"/>
    <row r="9316" s="118" customFormat="1"/>
    <row r="9317" s="118" customFormat="1"/>
    <row r="9318" s="118" customFormat="1"/>
    <row r="9319" s="118" customFormat="1"/>
    <row r="9320" s="118" customFormat="1"/>
    <row r="9321" s="118" customFormat="1"/>
    <row r="9322" s="118" customFormat="1"/>
    <row r="9323" s="118" customFormat="1"/>
    <row r="9324" s="118" customFormat="1"/>
    <row r="9325" s="118" customFormat="1"/>
    <row r="9326" s="118" customFormat="1"/>
    <row r="9327" s="118" customFormat="1"/>
    <row r="9328" s="118" customFormat="1"/>
    <row r="9329" s="118" customFormat="1"/>
    <row r="9330" s="118" customFormat="1"/>
    <row r="9331" s="118" customFormat="1"/>
    <row r="9332" s="118" customFormat="1"/>
    <row r="9333" s="118" customFormat="1"/>
    <row r="9334" s="118" customFormat="1"/>
    <row r="9335" s="118" customFormat="1"/>
    <row r="9336" s="118" customFormat="1"/>
    <row r="9337" s="118" customFormat="1"/>
    <row r="9338" s="118" customFormat="1"/>
    <row r="9339" s="118" customFormat="1"/>
    <row r="9340" s="118" customFormat="1"/>
    <row r="9341" s="118" customFormat="1"/>
    <row r="9342" s="118" customFormat="1"/>
    <row r="9343" s="118" customFormat="1"/>
    <row r="9344" s="118" customFormat="1"/>
    <row r="9345" s="118" customFormat="1"/>
    <row r="9346" s="118" customFormat="1"/>
    <row r="9347" s="118" customFormat="1"/>
    <row r="9348" s="118" customFormat="1"/>
    <row r="9349" s="118" customFormat="1"/>
    <row r="9350" s="118" customFormat="1"/>
    <row r="9351" s="118" customFormat="1"/>
    <row r="9352" s="118" customFormat="1"/>
    <row r="9353" s="118" customFormat="1"/>
    <row r="9354" s="118" customFormat="1"/>
    <row r="9355" s="118" customFormat="1"/>
    <row r="9356" s="118" customFormat="1"/>
    <row r="9357" s="118" customFormat="1"/>
    <row r="9358" s="118" customFormat="1"/>
    <row r="9359" s="118" customFormat="1"/>
    <row r="9360" s="118" customFormat="1"/>
    <row r="9361" s="118" customFormat="1"/>
    <row r="9362" s="118" customFormat="1"/>
    <row r="9363" s="118" customFormat="1"/>
    <row r="9364" s="118" customFormat="1"/>
    <row r="9365" s="118" customFormat="1"/>
    <row r="9366" s="118" customFormat="1"/>
    <row r="9367" s="118" customFormat="1"/>
    <row r="9368" s="118" customFormat="1"/>
    <row r="9369" s="118" customFormat="1"/>
    <row r="9370" s="118" customFormat="1"/>
    <row r="9371" s="118" customFormat="1"/>
    <row r="9372" s="118" customFormat="1"/>
    <row r="9373" s="118" customFormat="1"/>
    <row r="9374" s="118" customFormat="1"/>
    <row r="9375" s="118" customFormat="1"/>
    <row r="9376" s="118" customFormat="1"/>
    <row r="9377" s="118" customFormat="1"/>
    <row r="9378" s="118" customFormat="1"/>
    <row r="9379" s="118" customFormat="1"/>
    <row r="9380" s="118" customFormat="1"/>
    <row r="9381" s="118" customFormat="1"/>
    <row r="9382" s="118" customFormat="1"/>
    <row r="9383" s="118" customFormat="1"/>
    <row r="9384" s="118" customFormat="1"/>
    <row r="9385" s="118" customFormat="1"/>
    <row r="9386" s="118" customFormat="1"/>
    <row r="9387" s="118" customFormat="1"/>
    <row r="9388" s="118" customFormat="1"/>
    <row r="9389" s="118" customFormat="1"/>
    <row r="9390" s="118" customFormat="1"/>
    <row r="9391" s="118" customFormat="1"/>
    <row r="9392" s="118" customFormat="1"/>
    <row r="9393" s="118" customFormat="1"/>
    <row r="9394" s="118" customFormat="1"/>
    <row r="9395" s="118" customFormat="1"/>
    <row r="9396" s="118" customFormat="1"/>
    <row r="9397" s="118" customFormat="1"/>
    <row r="9398" s="118" customFormat="1"/>
    <row r="9399" s="118" customFormat="1"/>
    <row r="9400" s="118" customFormat="1"/>
    <row r="9401" s="118" customFormat="1"/>
    <row r="9402" s="118" customFormat="1"/>
    <row r="9403" s="118" customFormat="1"/>
    <row r="9404" s="118" customFormat="1"/>
    <row r="9405" s="118" customFormat="1"/>
    <row r="9406" s="118" customFormat="1"/>
    <row r="9407" s="118" customFormat="1"/>
    <row r="9408" s="118" customFormat="1"/>
    <row r="9409" s="118" customFormat="1"/>
    <row r="9410" s="118" customFormat="1"/>
    <row r="9411" s="118" customFormat="1"/>
    <row r="9412" s="118" customFormat="1"/>
    <row r="9413" s="118" customFormat="1"/>
    <row r="9414" s="118" customFormat="1"/>
    <row r="9415" s="118" customFormat="1"/>
    <row r="9416" s="118" customFormat="1"/>
    <row r="9417" s="118" customFormat="1"/>
    <row r="9418" s="118" customFormat="1"/>
    <row r="9419" s="118" customFormat="1"/>
    <row r="9420" s="118" customFormat="1"/>
    <row r="9421" s="118" customFormat="1"/>
    <row r="9422" s="118" customFormat="1"/>
    <row r="9423" s="118" customFormat="1"/>
    <row r="9424" s="118" customFormat="1"/>
    <row r="9425" s="118" customFormat="1"/>
    <row r="9426" s="118" customFormat="1"/>
    <row r="9427" s="118" customFormat="1"/>
    <row r="9428" s="118" customFormat="1"/>
    <row r="9429" s="118" customFormat="1"/>
    <row r="9430" s="118" customFormat="1"/>
    <row r="9431" s="118" customFormat="1"/>
    <row r="9432" s="118" customFormat="1"/>
    <row r="9433" s="118" customFormat="1"/>
    <row r="9434" s="118" customFormat="1"/>
    <row r="9435" s="118" customFormat="1"/>
    <row r="9436" s="118" customFormat="1"/>
    <row r="9437" s="118" customFormat="1"/>
    <row r="9438" s="118" customFormat="1"/>
    <row r="9439" s="118" customFormat="1"/>
    <row r="9440" s="118" customFormat="1"/>
    <row r="9441" s="118" customFormat="1"/>
    <row r="9442" s="118" customFormat="1"/>
    <row r="9443" s="118" customFormat="1"/>
    <row r="9444" s="118" customFormat="1"/>
    <row r="9445" s="118" customFormat="1"/>
    <row r="9446" s="118" customFormat="1"/>
    <row r="9447" s="118" customFormat="1"/>
    <row r="9448" s="118" customFormat="1"/>
    <row r="9449" s="118" customFormat="1"/>
    <row r="9450" s="118" customFormat="1"/>
    <row r="9451" s="118" customFormat="1"/>
    <row r="9452" s="118" customFormat="1"/>
    <row r="9453" s="118" customFormat="1"/>
    <row r="9454" s="118" customFormat="1"/>
    <row r="9455" s="118" customFormat="1"/>
    <row r="9456" s="118" customFormat="1"/>
    <row r="9457" s="118" customFormat="1"/>
    <row r="9458" s="118" customFormat="1"/>
    <row r="9459" s="118" customFormat="1"/>
    <row r="9460" s="118" customFormat="1"/>
    <row r="9461" s="118" customFormat="1"/>
    <row r="9462" s="118" customFormat="1"/>
    <row r="9463" s="118" customFormat="1"/>
    <row r="9464" s="118" customFormat="1"/>
    <row r="9465" s="118" customFormat="1"/>
    <row r="9466" s="118" customFormat="1"/>
    <row r="9467" s="118" customFormat="1"/>
    <row r="9468" s="118" customFormat="1"/>
    <row r="9469" s="118" customFormat="1"/>
    <row r="9470" s="118" customFormat="1"/>
    <row r="9471" s="118" customFormat="1"/>
    <row r="9472" s="118" customFormat="1"/>
    <row r="9473" s="118" customFormat="1"/>
    <row r="9474" s="118" customFormat="1"/>
    <row r="9475" s="118" customFormat="1"/>
    <row r="9476" s="118" customFormat="1"/>
    <row r="9477" s="118" customFormat="1"/>
    <row r="9478" s="118" customFormat="1"/>
    <row r="9479" s="118" customFormat="1"/>
    <row r="9480" s="118" customFormat="1"/>
    <row r="9481" s="118" customFormat="1"/>
    <row r="9482" s="118" customFormat="1"/>
    <row r="9483" s="118" customFormat="1"/>
    <row r="9484" s="118" customFormat="1"/>
    <row r="9485" s="118" customFormat="1"/>
    <row r="9486" s="118" customFormat="1"/>
    <row r="9487" s="118" customFormat="1"/>
    <row r="9488" s="118" customFormat="1"/>
    <row r="9489" s="118" customFormat="1"/>
    <row r="9490" s="118" customFormat="1"/>
    <row r="9491" s="118" customFormat="1"/>
    <row r="9492" s="118" customFormat="1"/>
    <row r="9493" s="118" customFormat="1"/>
    <row r="9494" s="118" customFormat="1"/>
    <row r="9495" s="118" customFormat="1"/>
    <row r="9496" s="118" customFormat="1"/>
    <row r="9497" s="118" customFormat="1"/>
    <row r="9498" s="118" customFormat="1"/>
    <row r="9499" s="118" customFormat="1"/>
    <row r="9500" s="118" customFormat="1"/>
    <row r="9501" s="118" customFormat="1"/>
    <row r="9502" s="118" customFormat="1"/>
    <row r="9503" s="118" customFormat="1"/>
    <row r="9504" s="118" customFormat="1"/>
    <row r="9505" s="118" customFormat="1"/>
    <row r="9506" s="118" customFormat="1"/>
    <row r="9507" s="118" customFormat="1"/>
    <row r="9508" s="118" customFormat="1"/>
    <row r="9509" s="118" customFormat="1"/>
    <row r="9510" s="118" customFormat="1"/>
    <row r="9511" s="118" customFormat="1"/>
    <row r="9512" s="118" customFormat="1"/>
    <row r="9513" s="118" customFormat="1"/>
    <row r="9514" s="118" customFormat="1"/>
    <row r="9515" s="118" customFormat="1"/>
    <row r="9516" s="118" customFormat="1"/>
    <row r="9517" s="118" customFormat="1"/>
    <row r="9518" s="118" customFormat="1"/>
    <row r="9519" s="118" customFormat="1"/>
    <row r="9520" s="118" customFormat="1"/>
    <row r="9521" s="118" customFormat="1"/>
    <row r="9522" s="118" customFormat="1"/>
    <row r="9523" s="118" customFormat="1"/>
    <row r="9524" s="118" customFormat="1"/>
    <row r="9525" s="118" customFormat="1"/>
    <row r="9526" s="118" customFormat="1"/>
    <row r="9527" s="118" customFormat="1"/>
    <row r="9528" s="118" customFormat="1"/>
    <row r="9529" s="118" customFormat="1"/>
    <row r="9530" s="118" customFormat="1"/>
    <row r="9531" s="118" customFormat="1"/>
    <row r="9532" s="118" customFormat="1"/>
    <row r="9533" s="118" customFormat="1"/>
    <row r="9534" s="118" customFormat="1"/>
    <row r="9535" s="118" customFormat="1"/>
    <row r="9536" s="118" customFormat="1"/>
    <row r="9537" s="118" customFormat="1"/>
    <row r="9538" s="118" customFormat="1"/>
    <row r="9539" s="118" customFormat="1"/>
    <row r="9540" s="118" customFormat="1"/>
    <row r="9541" s="118" customFormat="1"/>
    <row r="9542" s="118" customFormat="1"/>
    <row r="9543" s="118" customFormat="1"/>
    <row r="9544" s="118" customFormat="1"/>
    <row r="9545" s="118" customFormat="1"/>
    <row r="9546" s="118" customFormat="1"/>
    <row r="9547" s="118" customFormat="1"/>
    <row r="9548" s="118" customFormat="1"/>
    <row r="9549" s="118" customFormat="1"/>
    <row r="9550" s="118" customFormat="1"/>
    <row r="9551" s="118" customFormat="1"/>
    <row r="9552" s="118" customFormat="1"/>
    <row r="9553" s="118" customFormat="1"/>
    <row r="9554" s="118" customFormat="1"/>
    <row r="9555" s="118" customFormat="1"/>
    <row r="9556" s="118" customFormat="1"/>
    <row r="9557" s="118" customFormat="1"/>
    <row r="9558" s="118" customFormat="1"/>
    <row r="9559" s="118" customFormat="1"/>
    <row r="9560" s="118" customFormat="1"/>
    <row r="9561" s="118" customFormat="1"/>
    <row r="9562" s="118" customFormat="1"/>
    <row r="9563" s="118" customFormat="1"/>
    <row r="9564" s="118" customFormat="1"/>
    <row r="9565" s="118" customFormat="1"/>
    <row r="9566" s="118" customFormat="1"/>
    <row r="9567" s="118" customFormat="1"/>
    <row r="9568" s="118" customFormat="1"/>
    <row r="9569" s="118" customFormat="1"/>
    <row r="9570" s="118" customFormat="1"/>
    <row r="9571" s="118" customFormat="1"/>
    <row r="9572" s="118" customFormat="1"/>
    <row r="9573" s="118" customFormat="1"/>
    <row r="9574" s="118" customFormat="1"/>
    <row r="9575" s="118" customFormat="1"/>
    <row r="9576" s="118" customFormat="1"/>
    <row r="9577" s="118" customFormat="1"/>
    <row r="9578" s="118" customFormat="1"/>
    <row r="9579" s="118" customFormat="1"/>
    <row r="9580" s="118" customFormat="1"/>
    <row r="9581" s="118" customFormat="1"/>
    <row r="9582" s="118" customFormat="1"/>
    <row r="9583" s="118" customFormat="1"/>
    <row r="9584" s="118" customFormat="1"/>
    <row r="9585" s="118" customFormat="1"/>
    <row r="9586" s="118" customFormat="1"/>
    <row r="9587" s="118" customFormat="1"/>
    <row r="9588" s="118" customFormat="1"/>
    <row r="9589" s="118" customFormat="1"/>
    <row r="9590" s="118" customFormat="1"/>
    <row r="9591" s="118" customFormat="1"/>
    <row r="9592" s="118" customFormat="1"/>
    <row r="9593" s="118" customFormat="1"/>
    <row r="9594" s="118" customFormat="1"/>
    <row r="9595" s="118" customFormat="1"/>
    <row r="9596" s="118" customFormat="1"/>
    <row r="9597" s="118" customFormat="1"/>
    <row r="9598" s="118" customFormat="1"/>
    <row r="9599" s="118" customFormat="1"/>
    <row r="9600" s="118" customFormat="1"/>
    <row r="9601" s="118" customFormat="1"/>
    <row r="9602" s="118" customFormat="1"/>
    <row r="9603" s="118" customFormat="1"/>
    <row r="9604" s="118" customFormat="1"/>
    <row r="9605" s="118" customFormat="1"/>
    <row r="9606" s="118" customFormat="1"/>
    <row r="9607" s="118" customFormat="1"/>
    <row r="9608" s="118" customFormat="1"/>
    <row r="9609" s="118" customFormat="1"/>
    <row r="9610" s="118" customFormat="1"/>
    <row r="9611" s="118" customFormat="1"/>
    <row r="9612" s="118" customFormat="1"/>
    <row r="9613" s="118" customFormat="1"/>
    <row r="9614" s="118" customFormat="1"/>
    <row r="9615" s="118" customFormat="1"/>
    <row r="9616" s="118" customFormat="1"/>
    <row r="9617" s="118" customFormat="1"/>
    <row r="9618" s="118" customFormat="1"/>
    <row r="9619" s="118" customFormat="1"/>
    <row r="9620" s="118" customFormat="1"/>
    <row r="9621" s="118" customFormat="1"/>
    <row r="9622" s="118" customFormat="1"/>
    <row r="9623" s="118" customFormat="1"/>
    <row r="9624" s="118" customFormat="1"/>
    <row r="9625" s="118" customFormat="1"/>
    <row r="9626" s="118" customFormat="1"/>
    <row r="9627" s="118" customFormat="1"/>
    <row r="9628" s="118" customFormat="1"/>
    <row r="9629" s="118" customFormat="1"/>
    <row r="9630" s="118" customFormat="1"/>
    <row r="9631" s="118" customFormat="1"/>
    <row r="9632" s="118" customFormat="1"/>
    <row r="9633" s="118" customFormat="1"/>
    <row r="9634" s="118" customFormat="1"/>
    <row r="9635" s="118" customFormat="1"/>
    <row r="9636" s="118" customFormat="1"/>
    <row r="9637" s="118" customFormat="1"/>
    <row r="9638" s="118" customFormat="1"/>
    <row r="9639" s="118" customFormat="1"/>
    <row r="9640" s="118" customFormat="1"/>
    <row r="9641" s="118" customFormat="1"/>
    <row r="9642" s="118" customFormat="1"/>
    <row r="9643" s="118" customFormat="1"/>
    <row r="9644" s="118" customFormat="1"/>
    <row r="9645" s="118" customFormat="1"/>
    <row r="9646" s="118" customFormat="1"/>
    <row r="9647" s="118" customFormat="1"/>
    <row r="9648" s="118" customFormat="1"/>
    <row r="9649" s="118" customFormat="1"/>
    <row r="9650" s="118" customFormat="1"/>
    <row r="9651" s="118" customFormat="1"/>
    <row r="9652" s="118" customFormat="1"/>
    <row r="9653" s="118" customFormat="1"/>
    <row r="9654" s="118" customFormat="1"/>
    <row r="9655" s="118" customFormat="1"/>
    <row r="9656" s="118" customFormat="1"/>
    <row r="9657" s="118" customFormat="1"/>
    <row r="9658" s="118" customFormat="1"/>
    <row r="9659" s="118" customFormat="1"/>
    <row r="9660" s="118" customFormat="1"/>
    <row r="9661" s="118" customFormat="1"/>
    <row r="9662" s="118" customFormat="1"/>
    <row r="9663" s="118" customFormat="1"/>
    <row r="9664" s="118" customFormat="1"/>
    <row r="9665" s="118" customFormat="1"/>
    <row r="9666" s="118" customFormat="1"/>
    <row r="9667" s="118" customFormat="1"/>
    <row r="9668" s="118" customFormat="1"/>
    <row r="9669" s="118" customFormat="1"/>
    <row r="9670" s="118" customFormat="1"/>
    <row r="9671" s="118" customFormat="1"/>
    <row r="9672" s="118" customFormat="1"/>
    <row r="9673" s="118" customFormat="1"/>
    <row r="9674" s="118" customFormat="1"/>
    <row r="9675" s="118" customFormat="1"/>
    <row r="9676" s="118" customFormat="1"/>
    <row r="9677" s="118" customFormat="1"/>
    <row r="9678" s="118" customFormat="1"/>
    <row r="9679" s="118" customFormat="1"/>
    <row r="9680" s="118" customFormat="1"/>
    <row r="9681" s="118" customFormat="1"/>
    <row r="9682" s="118" customFormat="1"/>
    <row r="9683" s="118" customFormat="1"/>
    <row r="9684" s="118" customFormat="1"/>
    <row r="9685" s="118" customFormat="1"/>
    <row r="9686" s="118" customFormat="1"/>
    <row r="9687" s="118" customFormat="1"/>
    <row r="9688" s="118" customFormat="1"/>
    <row r="9689" s="118" customFormat="1"/>
    <row r="9690" s="118" customFormat="1"/>
    <row r="9691" s="118" customFormat="1"/>
    <row r="9692" s="118" customFormat="1"/>
    <row r="9693" s="118" customFormat="1"/>
    <row r="9694" s="118" customFormat="1"/>
    <row r="9695" s="118" customFormat="1"/>
    <row r="9696" s="118" customFormat="1"/>
    <row r="9697" s="118" customFormat="1"/>
    <row r="9698" s="118" customFormat="1"/>
    <row r="9699" s="118" customFormat="1"/>
    <row r="9700" s="118" customFormat="1"/>
    <row r="9701" s="118" customFormat="1"/>
    <row r="9702" s="118" customFormat="1"/>
    <row r="9703" s="118" customFormat="1"/>
    <row r="9704" s="118" customFormat="1"/>
    <row r="9705" s="118" customFormat="1"/>
    <row r="9706" s="118" customFormat="1"/>
    <row r="9707" s="118" customFormat="1"/>
    <row r="9708" s="118" customFormat="1"/>
    <row r="9709" s="118" customFormat="1"/>
    <row r="9710" s="118" customFormat="1"/>
    <row r="9711" s="118" customFormat="1"/>
    <row r="9712" s="118" customFormat="1"/>
    <row r="9713" s="118" customFormat="1"/>
    <row r="9714" s="118" customFormat="1"/>
    <row r="9715" s="118" customFormat="1"/>
    <row r="9716" s="118" customFormat="1"/>
    <row r="9717" s="118" customFormat="1"/>
    <row r="9718" s="118" customFormat="1"/>
    <row r="9719" s="118" customFormat="1"/>
    <row r="9720" s="118" customFormat="1"/>
    <row r="9721" s="118" customFormat="1"/>
    <row r="9722" s="118" customFormat="1"/>
    <row r="9723" s="118" customFormat="1"/>
    <row r="9724" s="118" customFormat="1"/>
    <row r="9725" s="118" customFormat="1"/>
    <row r="9726" s="118" customFormat="1"/>
    <row r="9727" s="118" customFormat="1"/>
    <row r="9728" s="118" customFormat="1"/>
    <row r="9729" s="118" customFormat="1"/>
    <row r="9730" s="118" customFormat="1"/>
    <row r="9731" s="118" customFormat="1"/>
    <row r="9732" s="118" customFormat="1"/>
    <row r="9733" s="118" customFormat="1"/>
    <row r="9734" s="118" customFormat="1"/>
    <row r="9735" s="118" customFormat="1"/>
    <row r="9736" s="118" customFormat="1"/>
    <row r="9737" s="118" customFormat="1"/>
    <row r="9738" s="118" customFormat="1"/>
    <row r="9739" s="118" customFormat="1"/>
    <row r="9740" s="118" customFormat="1"/>
    <row r="9741" s="118" customFormat="1"/>
    <row r="9742" s="118" customFormat="1"/>
    <row r="9743" s="118" customFormat="1"/>
    <row r="9744" s="118" customFormat="1"/>
    <row r="9745" s="118" customFormat="1"/>
    <row r="9746" s="118" customFormat="1"/>
    <row r="9747" s="118" customFormat="1"/>
    <row r="9748" s="118" customFormat="1"/>
    <row r="9749" s="118" customFormat="1"/>
    <row r="9750" s="118" customFormat="1"/>
    <row r="9751" s="118" customFormat="1"/>
    <row r="9752" s="118" customFormat="1"/>
    <row r="9753" s="118" customFormat="1"/>
    <row r="9754" s="118" customFormat="1"/>
    <row r="9755" s="118" customFormat="1"/>
    <row r="9756" s="118" customFormat="1"/>
    <row r="9757" s="118" customFormat="1"/>
    <row r="9758" s="118" customFormat="1"/>
    <row r="9759" s="118" customFormat="1"/>
    <row r="9760" s="118" customFormat="1"/>
    <row r="9761" s="118" customFormat="1"/>
    <row r="9762" s="118" customFormat="1"/>
    <row r="9763" s="118" customFormat="1"/>
    <row r="9764" s="118" customFormat="1"/>
    <row r="9765" s="118" customFormat="1"/>
    <row r="9766" s="118" customFormat="1"/>
    <row r="9767" s="118" customFormat="1"/>
    <row r="9768" s="118" customFormat="1"/>
    <row r="9769" s="118" customFormat="1"/>
    <row r="9770" s="118" customFormat="1"/>
    <row r="9771" s="118" customFormat="1"/>
    <row r="9772" s="118" customFormat="1"/>
    <row r="9773" s="118" customFormat="1"/>
    <row r="9774" s="118" customFormat="1"/>
    <row r="9775" s="118" customFormat="1"/>
    <row r="9776" s="118" customFormat="1"/>
    <row r="9777" s="118" customFormat="1"/>
    <row r="9778" s="118" customFormat="1"/>
    <row r="9779" s="118" customFormat="1"/>
    <row r="9780" s="118" customFormat="1"/>
    <row r="9781" s="118" customFormat="1"/>
    <row r="9782" s="118" customFormat="1"/>
    <row r="9783" s="118" customFormat="1"/>
    <row r="9784" s="118" customFormat="1"/>
    <row r="9785" s="118" customFormat="1"/>
    <row r="9786" s="118" customFormat="1"/>
    <row r="9787" s="118" customFormat="1"/>
    <row r="9788" s="118" customFormat="1"/>
    <row r="9789" s="118" customFormat="1"/>
    <row r="9790" s="118" customFormat="1"/>
    <row r="9791" s="118" customFormat="1"/>
    <row r="9792" s="118" customFormat="1"/>
    <row r="9793" s="118" customFormat="1"/>
    <row r="9794" s="118" customFormat="1"/>
    <row r="9795" s="118" customFormat="1"/>
    <row r="9796" s="118" customFormat="1"/>
    <row r="9797" s="118" customFormat="1"/>
    <row r="9798" s="118" customFormat="1"/>
    <row r="9799" s="118" customFormat="1"/>
    <row r="9800" s="118" customFormat="1"/>
    <row r="9801" s="118" customFormat="1"/>
    <row r="9802" s="118" customFormat="1"/>
    <row r="9803" s="118" customFormat="1"/>
    <row r="9804" s="118" customFormat="1"/>
    <row r="9805" s="118" customFormat="1"/>
    <row r="9806" s="118" customFormat="1"/>
    <row r="9807" s="118" customFormat="1"/>
    <row r="9808" s="118" customFormat="1"/>
    <row r="9809" s="118" customFormat="1"/>
    <row r="9810" s="118" customFormat="1"/>
    <row r="9811" s="118" customFormat="1"/>
    <row r="9812" s="118" customFormat="1"/>
    <row r="9813" s="118" customFormat="1"/>
    <row r="9814" s="118" customFormat="1"/>
    <row r="9815" s="118" customFormat="1"/>
    <row r="9816" s="118" customFormat="1"/>
    <row r="9817" s="118" customFormat="1"/>
    <row r="9818" s="118" customFormat="1"/>
    <row r="9819" s="118" customFormat="1"/>
    <row r="9820" s="118" customFormat="1"/>
    <row r="9821" s="118" customFormat="1"/>
    <row r="9822" s="118" customFormat="1"/>
    <row r="9823" s="118" customFormat="1"/>
    <row r="9824" s="118" customFormat="1"/>
    <row r="9825" s="118" customFormat="1"/>
    <row r="9826" s="118" customFormat="1"/>
    <row r="9827" s="118" customFormat="1"/>
    <row r="9828" s="118" customFormat="1"/>
    <row r="9829" s="118" customFormat="1"/>
    <row r="9830" s="118" customFormat="1"/>
    <row r="9831" s="118" customFormat="1"/>
    <row r="9832" s="118" customFormat="1"/>
    <row r="9833" s="118" customFormat="1"/>
    <row r="9834" s="118" customFormat="1"/>
    <row r="9835" s="118" customFormat="1"/>
    <row r="9836" s="118" customFormat="1"/>
    <row r="9837" s="118" customFormat="1"/>
    <row r="9838" s="118" customFormat="1"/>
    <row r="9839" s="118" customFormat="1"/>
    <row r="9840" s="118" customFormat="1"/>
    <row r="9841" s="118" customFormat="1"/>
    <row r="9842" s="118" customFormat="1"/>
    <row r="9843" s="118" customFormat="1"/>
    <row r="9844" s="118" customFormat="1"/>
    <row r="9845" s="118" customFormat="1"/>
    <row r="9846" s="118" customFormat="1"/>
    <row r="9847" s="118" customFormat="1"/>
    <row r="9848" s="118" customFormat="1"/>
    <row r="9849" s="118" customFormat="1"/>
    <row r="9850" s="118" customFormat="1"/>
    <row r="9851" s="118" customFormat="1"/>
    <row r="9852" s="118" customFormat="1"/>
    <row r="9853" s="118" customFormat="1"/>
    <row r="9854" s="118" customFormat="1"/>
    <row r="9855" s="118" customFormat="1"/>
    <row r="9856" s="118" customFormat="1"/>
    <row r="9857" s="118" customFormat="1"/>
    <row r="9858" s="118" customFormat="1"/>
    <row r="9859" s="118" customFormat="1"/>
    <row r="9860" s="118" customFormat="1"/>
    <row r="9861" s="118" customFormat="1"/>
    <row r="9862" s="118" customFormat="1"/>
    <row r="9863" s="118" customFormat="1"/>
    <row r="9864" s="118" customFormat="1"/>
    <row r="9865" s="118" customFormat="1"/>
    <row r="9866" s="118" customFormat="1"/>
    <row r="9867" s="118" customFormat="1"/>
    <row r="9868" s="118" customFormat="1"/>
    <row r="9869" s="118" customFormat="1"/>
    <row r="9870" s="118" customFormat="1"/>
    <row r="9871" s="118" customFormat="1"/>
    <row r="9872" s="118" customFormat="1"/>
    <row r="9873" s="118" customFormat="1"/>
    <row r="9874" s="118" customFormat="1"/>
    <row r="9875" s="118" customFormat="1"/>
    <row r="9876" s="118" customFormat="1"/>
    <row r="9877" s="118" customFormat="1"/>
    <row r="9878" s="118" customFormat="1"/>
    <row r="9879" s="118" customFormat="1"/>
    <row r="9880" s="118" customFormat="1"/>
    <row r="9881" s="118" customFormat="1"/>
    <row r="9882" s="118" customFormat="1"/>
    <row r="9883" s="118" customFormat="1"/>
    <row r="9884" s="118" customFormat="1"/>
    <row r="9885" s="118" customFormat="1"/>
    <row r="9886" s="118" customFormat="1"/>
    <row r="9887" s="118" customFormat="1"/>
    <row r="9888" s="118" customFormat="1"/>
    <row r="9889" s="118" customFormat="1"/>
    <row r="9890" s="118" customFormat="1"/>
    <row r="9891" s="118" customFormat="1"/>
    <row r="9892" s="118" customFormat="1"/>
    <row r="9893" s="118" customFormat="1"/>
    <row r="9894" s="118" customFormat="1"/>
    <row r="9895" s="118" customFormat="1"/>
    <row r="9896" s="118" customFormat="1"/>
    <row r="9897" s="118" customFormat="1"/>
    <row r="9898" s="118" customFormat="1"/>
    <row r="9899" s="118" customFormat="1"/>
    <row r="9900" s="118" customFormat="1"/>
    <row r="9901" s="118" customFormat="1"/>
    <row r="9902" s="118" customFormat="1"/>
    <row r="9903" s="118" customFormat="1"/>
    <row r="9904" s="118" customFormat="1"/>
    <row r="9905" s="118" customFormat="1"/>
    <row r="9906" s="118" customFormat="1"/>
    <row r="9907" s="118" customFormat="1"/>
    <row r="9908" s="118" customFormat="1"/>
    <row r="9909" s="118" customFormat="1"/>
    <row r="9910" s="118" customFormat="1"/>
    <row r="9911" s="118" customFormat="1"/>
    <row r="9912" s="118" customFormat="1"/>
    <row r="9913" s="118" customFormat="1"/>
    <row r="9914" s="118" customFormat="1"/>
    <row r="9915" s="118" customFormat="1"/>
    <row r="9916" s="118" customFormat="1"/>
    <row r="9917" s="118" customFormat="1"/>
    <row r="9918" s="118" customFormat="1"/>
    <row r="9919" s="118" customFormat="1"/>
    <row r="9920" s="118" customFormat="1"/>
    <row r="9921" s="118" customFormat="1"/>
    <row r="9922" s="118" customFormat="1"/>
    <row r="9923" s="118" customFormat="1"/>
    <row r="9924" s="118" customFormat="1"/>
    <row r="9925" s="118" customFormat="1"/>
    <row r="9926" s="118" customFormat="1"/>
    <row r="9927" s="118" customFormat="1"/>
    <row r="9928" s="118" customFormat="1"/>
    <row r="9929" s="118" customFormat="1"/>
    <row r="9930" s="118" customFormat="1"/>
    <row r="9931" s="118" customFormat="1"/>
    <row r="9932" s="118" customFormat="1"/>
    <row r="9933" s="118" customFormat="1"/>
    <row r="9934" s="118" customFormat="1"/>
    <row r="9935" s="118" customFormat="1"/>
    <row r="9936" s="118" customFormat="1"/>
    <row r="9937" s="118" customFormat="1"/>
    <row r="9938" s="118" customFormat="1"/>
    <row r="9939" s="118" customFormat="1"/>
    <row r="9940" s="118" customFormat="1"/>
    <row r="9941" s="118" customFormat="1"/>
    <row r="9942" s="118" customFormat="1"/>
    <row r="9943" s="118" customFormat="1"/>
    <row r="9944" s="118" customFormat="1"/>
    <row r="9945" s="118" customFormat="1"/>
    <row r="9946" s="118" customFormat="1"/>
    <row r="9947" s="118" customFormat="1"/>
    <row r="9948" s="118" customFormat="1"/>
    <row r="9949" s="118" customFormat="1"/>
    <row r="9950" s="118" customFormat="1"/>
    <row r="9951" s="118" customFormat="1"/>
    <row r="9952" s="118" customFormat="1"/>
    <row r="9953" s="118" customFormat="1"/>
    <row r="9954" s="118" customFormat="1"/>
    <row r="9955" s="118" customFormat="1"/>
    <row r="9956" s="118" customFormat="1"/>
    <row r="9957" s="118" customFormat="1"/>
    <row r="9958" s="118" customFormat="1"/>
    <row r="9959" s="118" customFormat="1"/>
    <row r="9960" s="118" customFormat="1"/>
    <row r="9961" s="118" customFormat="1"/>
    <row r="9962" s="118" customFormat="1"/>
    <row r="9963" s="118" customFormat="1"/>
    <row r="9964" s="118" customFormat="1"/>
    <row r="9965" s="118" customFormat="1"/>
    <row r="9966" s="118" customFormat="1"/>
    <row r="9967" s="118" customFormat="1"/>
    <row r="9968" s="118" customFormat="1"/>
    <row r="9969" s="118" customFormat="1"/>
    <row r="9970" s="118" customFormat="1"/>
    <row r="9971" s="118" customFormat="1"/>
    <row r="9972" s="118" customFormat="1"/>
    <row r="9973" s="118" customFormat="1"/>
    <row r="9974" s="118" customFormat="1"/>
    <row r="9975" s="118" customFormat="1"/>
    <row r="9976" s="118" customFormat="1"/>
    <row r="9977" s="118" customFormat="1"/>
    <row r="9978" s="118" customFormat="1"/>
    <row r="9979" s="118" customFormat="1"/>
    <row r="9980" s="118" customFormat="1"/>
    <row r="9981" s="118" customFormat="1"/>
    <row r="9982" s="118" customFormat="1"/>
    <row r="9983" s="118" customFormat="1"/>
    <row r="9984" s="118" customFormat="1"/>
    <row r="9985" s="118" customFormat="1"/>
    <row r="9986" s="118" customFormat="1"/>
    <row r="9987" s="118" customFormat="1"/>
    <row r="9988" s="118" customFormat="1"/>
    <row r="9989" s="118" customFormat="1"/>
    <row r="9990" s="118" customFormat="1"/>
    <row r="9991" s="118" customFormat="1"/>
    <row r="9992" s="118" customFormat="1"/>
    <row r="9993" s="118" customFormat="1"/>
    <row r="9994" s="118" customFormat="1"/>
    <row r="9995" s="118" customFormat="1"/>
    <row r="9996" s="118" customFormat="1"/>
    <row r="9997" s="118" customFormat="1"/>
    <row r="9998" s="118" customFormat="1"/>
    <row r="9999" s="118" customFormat="1"/>
    <row r="10000" s="118" customFormat="1"/>
    <row r="10001" s="118" customFormat="1"/>
    <row r="10002" s="118" customFormat="1"/>
    <row r="10003" s="118" customFormat="1"/>
    <row r="10004" s="118" customFormat="1"/>
    <row r="10005" s="118" customFormat="1"/>
    <row r="10006" s="118" customFormat="1"/>
    <row r="10007" s="118" customFormat="1"/>
    <row r="10008" s="118" customFormat="1"/>
    <row r="10009" s="118" customFormat="1"/>
    <row r="10010" s="118" customFormat="1"/>
    <row r="10011" s="118" customFormat="1"/>
    <row r="10012" s="118" customFormat="1"/>
    <row r="10013" s="118" customFormat="1"/>
    <row r="10014" s="118" customFormat="1"/>
    <row r="10015" s="118" customFormat="1"/>
    <row r="10016" s="118" customFormat="1"/>
    <row r="10017" s="118" customFormat="1"/>
    <row r="10018" s="118" customFormat="1"/>
    <row r="10019" s="118" customFormat="1"/>
    <row r="10020" s="118" customFormat="1"/>
    <row r="10021" s="118" customFormat="1"/>
    <row r="10022" s="118" customFormat="1"/>
    <row r="10023" s="118" customFormat="1"/>
    <row r="10024" s="118" customFormat="1"/>
    <row r="10025" s="118" customFormat="1"/>
    <row r="10026" s="118" customFormat="1"/>
    <row r="10027" s="118" customFormat="1"/>
    <row r="10028" s="118" customFormat="1"/>
    <row r="10029" s="118" customFormat="1"/>
    <row r="10030" s="118" customFormat="1"/>
    <row r="10031" s="118" customFormat="1"/>
    <row r="10032" s="118" customFormat="1"/>
    <row r="10033" s="118" customFormat="1"/>
    <row r="10034" s="118" customFormat="1"/>
    <row r="10035" s="118" customFormat="1"/>
    <row r="10036" s="118" customFormat="1"/>
    <row r="10037" s="118" customFormat="1"/>
    <row r="10038" s="118" customFormat="1"/>
    <row r="10039" s="118" customFormat="1"/>
    <row r="10040" s="118" customFormat="1"/>
    <row r="10041" s="118" customFormat="1"/>
    <row r="10042" s="118" customFormat="1"/>
    <row r="10043" s="118" customFormat="1"/>
    <row r="10044" s="118" customFormat="1"/>
    <row r="10045" s="118" customFormat="1"/>
    <row r="10046" s="118" customFormat="1"/>
    <row r="10047" s="118" customFormat="1"/>
    <row r="10048" s="118" customFormat="1"/>
    <row r="10049" s="118" customFormat="1"/>
    <row r="10050" s="118" customFormat="1"/>
    <row r="10051" s="118" customFormat="1"/>
    <row r="10052" s="118" customFormat="1"/>
    <row r="10053" s="118" customFormat="1"/>
    <row r="10054" s="118" customFormat="1"/>
    <row r="10055" s="118" customFormat="1"/>
    <row r="10056" s="118" customFormat="1"/>
    <row r="10057" s="118" customFormat="1"/>
    <row r="10058" s="118" customFormat="1"/>
    <row r="10059" s="118" customFormat="1"/>
    <row r="10060" s="118" customFormat="1"/>
    <row r="10061" s="118" customFormat="1"/>
    <row r="10062" s="118" customFormat="1"/>
    <row r="10063" s="118" customFormat="1"/>
    <row r="10064" s="118" customFormat="1"/>
    <row r="10065" s="118" customFormat="1"/>
    <row r="10066" s="118" customFormat="1"/>
    <row r="10067" s="118" customFormat="1"/>
    <row r="10068" s="118" customFormat="1"/>
    <row r="10069" s="118" customFormat="1"/>
    <row r="10070" s="118" customFormat="1"/>
    <row r="10071" s="118" customFormat="1"/>
    <row r="10072" s="118" customFormat="1"/>
    <row r="10073" s="118" customFormat="1"/>
    <row r="10074" s="118" customFormat="1"/>
    <row r="10075" s="118" customFormat="1"/>
    <row r="10076" s="118" customFormat="1"/>
    <row r="10077" s="118" customFormat="1"/>
    <row r="10078" s="118" customFormat="1"/>
    <row r="10079" s="118" customFormat="1"/>
    <row r="10080" s="118" customFormat="1"/>
    <row r="10081" s="118" customFormat="1"/>
    <row r="10082" s="118" customFormat="1"/>
    <row r="10083" s="118" customFormat="1"/>
    <row r="10084" s="118" customFormat="1"/>
    <row r="10085" s="118" customFormat="1"/>
    <row r="10086" s="118" customFormat="1"/>
    <row r="10087" s="118" customFormat="1"/>
    <row r="10088" s="118" customFormat="1"/>
    <row r="10089" s="118" customFormat="1"/>
    <row r="10090" s="118" customFormat="1"/>
    <row r="10091" s="118" customFormat="1"/>
    <row r="10092" s="118" customFormat="1"/>
    <row r="10093" s="118" customFormat="1"/>
    <row r="10094" s="118" customFormat="1"/>
    <row r="10095" s="118" customFormat="1"/>
    <row r="10096" s="118" customFormat="1"/>
    <row r="10097" s="118" customFormat="1"/>
    <row r="10098" s="118" customFormat="1"/>
    <row r="10099" s="118" customFormat="1"/>
    <row r="10100" s="118" customFormat="1"/>
    <row r="10101" s="118" customFormat="1"/>
    <row r="10102" s="118" customFormat="1"/>
    <row r="10103" s="118" customFormat="1"/>
    <row r="10104" s="118" customFormat="1"/>
    <row r="10105" s="118" customFormat="1"/>
    <row r="10106" s="118" customFormat="1"/>
    <row r="10107" s="118" customFormat="1"/>
    <row r="10108" s="118" customFormat="1"/>
    <row r="10109" s="118" customFormat="1"/>
    <row r="10110" s="118" customFormat="1"/>
    <row r="10111" s="118" customFormat="1"/>
    <row r="10112" s="118" customFormat="1"/>
    <row r="10113" s="118" customFormat="1"/>
    <row r="10114" s="118" customFormat="1"/>
    <row r="10115" s="118" customFormat="1"/>
    <row r="10116" s="118" customFormat="1"/>
    <row r="10117" s="118" customFormat="1"/>
    <row r="10118" s="118" customFormat="1"/>
    <row r="10119" s="118" customFormat="1"/>
    <row r="10120" s="118" customFormat="1"/>
    <row r="10121" s="118" customFormat="1"/>
    <row r="10122" s="118" customFormat="1"/>
    <row r="10123" s="118" customFormat="1"/>
    <row r="10124" s="118" customFormat="1"/>
    <row r="10125" s="118" customFormat="1"/>
    <row r="10126" s="118" customFormat="1"/>
    <row r="10127" s="118" customFormat="1"/>
    <row r="10128" s="118" customFormat="1"/>
    <row r="10129" s="118" customFormat="1"/>
    <row r="10130" s="118" customFormat="1"/>
    <row r="10131" s="118" customFormat="1"/>
    <row r="10132" s="118" customFormat="1"/>
    <row r="10133" s="118" customFormat="1"/>
    <row r="10134" s="118" customFormat="1"/>
    <row r="10135" s="118" customFormat="1"/>
    <row r="10136" s="118" customFormat="1"/>
    <row r="10137" s="118" customFormat="1"/>
    <row r="10138" s="118" customFormat="1"/>
    <row r="10139" s="118" customFormat="1"/>
    <row r="10140" s="118" customFormat="1"/>
    <row r="10141" s="118" customFormat="1"/>
    <row r="10142" s="118" customFormat="1"/>
    <row r="10143" s="118" customFormat="1"/>
    <row r="10144" s="118" customFormat="1"/>
    <row r="10145" s="118" customFormat="1"/>
    <row r="10146" s="118" customFormat="1"/>
    <row r="10147" s="118" customFormat="1"/>
    <row r="10148" s="118" customFormat="1"/>
    <row r="10149" s="118" customFormat="1"/>
    <row r="10150" s="118" customFormat="1"/>
    <row r="10151" s="118" customFormat="1"/>
    <row r="10152" s="118" customFormat="1"/>
    <row r="10153" s="118" customFormat="1"/>
    <row r="10154" s="118" customFormat="1"/>
    <row r="10155" s="118" customFormat="1"/>
    <row r="10156" s="118" customFormat="1"/>
    <row r="10157" s="118" customFormat="1"/>
    <row r="10158" s="118" customFormat="1"/>
    <row r="10159" s="118" customFormat="1"/>
    <row r="10160" s="118" customFormat="1"/>
    <row r="10161" s="118" customFormat="1"/>
    <row r="10162" s="118" customFormat="1"/>
    <row r="10163" s="118" customFormat="1"/>
    <row r="10164" s="118" customFormat="1"/>
    <row r="10165" s="118" customFormat="1"/>
    <row r="10166" s="118" customFormat="1"/>
    <row r="10167" s="118" customFormat="1"/>
    <row r="10168" s="118" customFormat="1"/>
    <row r="10169" s="118" customFormat="1"/>
    <row r="10170" s="118" customFormat="1"/>
    <row r="10171" s="118" customFormat="1"/>
    <row r="10172" s="118" customFormat="1"/>
    <row r="10173" s="118" customFormat="1"/>
    <row r="10174" s="118" customFormat="1"/>
    <row r="10175" s="118" customFormat="1"/>
    <row r="10176" s="118" customFormat="1"/>
    <row r="10177" s="118" customFormat="1"/>
    <row r="10178" s="118" customFormat="1"/>
    <row r="10179" s="118" customFormat="1"/>
    <row r="10180" s="118" customFormat="1"/>
    <row r="10181" s="118" customFormat="1"/>
    <row r="10182" s="118" customFormat="1"/>
    <row r="10183" s="118" customFormat="1"/>
    <row r="10184" s="118" customFormat="1"/>
    <row r="10185" s="118" customFormat="1"/>
    <row r="10186" s="118" customFormat="1"/>
    <row r="10187" s="118" customFormat="1"/>
    <row r="10188" s="118" customFormat="1"/>
    <row r="10189" s="118" customFormat="1"/>
    <row r="10190" s="118" customFormat="1"/>
    <row r="10191" s="118" customFormat="1"/>
    <row r="10192" s="118" customFormat="1"/>
    <row r="10193" s="118" customFormat="1"/>
    <row r="10194" s="118" customFormat="1"/>
    <row r="10195" s="118" customFormat="1"/>
    <row r="10196" s="118" customFormat="1"/>
    <row r="10197" s="118" customFormat="1"/>
    <row r="10198" s="118" customFormat="1"/>
    <row r="10199" s="118" customFormat="1"/>
    <row r="10200" s="118" customFormat="1"/>
    <row r="10201" s="118" customFormat="1"/>
    <row r="10202" s="118" customFormat="1"/>
    <row r="10203" s="118" customFormat="1"/>
    <row r="10204" s="118" customFormat="1"/>
    <row r="10205" s="118" customFormat="1"/>
    <row r="10206" s="118" customFormat="1"/>
    <row r="10207" s="118" customFormat="1"/>
    <row r="10208" s="118" customFormat="1"/>
    <row r="10209" s="118" customFormat="1"/>
    <row r="10210" s="118" customFormat="1"/>
    <row r="10211" s="118" customFormat="1"/>
    <row r="10212" s="118" customFormat="1"/>
    <row r="10213" s="118" customFormat="1"/>
    <row r="10214" s="118" customFormat="1"/>
    <row r="10215" s="118" customFormat="1"/>
    <row r="10216" s="118" customFormat="1"/>
    <row r="10217" s="118" customFormat="1"/>
    <row r="10218" s="118" customFormat="1"/>
    <row r="10219" s="118" customFormat="1"/>
    <row r="10220" s="118" customFormat="1"/>
    <row r="10221" s="118" customFormat="1"/>
    <row r="10222" s="118" customFormat="1"/>
    <row r="10223" s="118" customFormat="1"/>
    <row r="10224" s="118" customFormat="1"/>
    <row r="10225" s="118" customFormat="1"/>
    <row r="10226" s="118" customFormat="1"/>
    <row r="10227" s="118" customFormat="1"/>
    <row r="10228" s="118" customFormat="1"/>
    <row r="10229" s="118" customFormat="1"/>
    <row r="10230" s="118" customFormat="1"/>
    <row r="10231" s="118" customFormat="1"/>
    <row r="10232" s="118" customFormat="1"/>
    <row r="10233" s="118" customFormat="1"/>
    <row r="10234" s="118" customFormat="1"/>
    <row r="10235" s="118" customFormat="1"/>
    <row r="10236" s="118" customFormat="1"/>
    <row r="10237" s="118" customFormat="1"/>
    <row r="10238" s="118" customFormat="1"/>
    <row r="10239" s="118" customFormat="1"/>
    <row r="10240" s="118" customFormat="1"/>
    <row r="10241" s="118" customFormat="1"/>
    <row r="10242" s="118" customFormat="1"/>
    <row r="10243" s="118" customFormat="1"/>
    <row r="10244" s="118" customFormat="1"/>
    <row r="10245" s="118" customFormat="1"/>
    <row r="10246" s="118" customFormat="1"/>
    <row r="10247" s="118" customFormat="1"/>
    <row r="10248" s="118" customFormat="1"/>
    <row r="10249" s="118" customFormat="1"/>
    <row r="10250" s="118" customFormat="1"/>
    <row r="10251" s="118" customFormat="1"/>
    <row r="10252" s="118" customFormat="1"/>
    <row r="10253" s="118" customFormat="1"/>
    <row r="10254" s="118" customFormat="1"/>
    <row r="10255" s="118" customFormat="1"/>
    <row r="10256" s="118" customFormat="1"/>
    <row r="10257" s="118" customFormat="1"/>
    <row r="10258" s="118" customFormat="1"/>
    <row r="10259" s="118" customFormat="1"/>
    <row r="10260" s="118" customFormat="1"/>
    <row r="10261" s="118" customFormat="1"/>
    <row r="10262" s="118" customFormat="1"/>
    <row r="10263" s="118" customFormat="1"/>
    <row r="10264" s="118" customFormat="1"/>
    <row r="10265" s="118" customFormat="1"/>
    <row r="10266" s="118" customFormat="1"/>
    <row r="10267" s="118" customFormat="1"/>
    <row r="10268" s="118" customFormat="1"/>
    <row r="10269" s="118" customFormat="1"/>
    <row r="10270" s="118" customFormat="1"/>
    <row r="10271" s="118" customFormat="1"/>
    <row r="10272" s="118" customFormat="1"/>
    <row r="10273" s="118" customFormat="1"/>
    <row r="10274" s="118" customFormat="1"/>
    <row r="10275" s="118" customFormat="1"/>
    <row r="10276" s="118" customFormat="1"/>
    <row r="10277" s="118" customFormat="1"/>
    <row r="10278" s="118" customFormat="1"/>
    <row r="10279" s="118" customFormat="1"/>
    <row r="10280" s="118" customFormat="1"/>
    <row r="10281" s="118" customFormat="1"/>
    <row r="10282" s="118" customFormat="1"/>
    <row r="10283" s="118" customFormat="1"/>
    <row r="10284" s="118" customFormat="1"/>
    <row r="10285" s="118" customFormat="1"/>
    <row r="10286" s="118" customFormat="1"/>
    <row r="10287" s="118" customFormat="1"/>
    <row r="10288" s="118" customFormat="1"/>
    <row r="10289" s="118" customFormat="1"/>
    <row r="10290" s="118" customFormat="1"/>
    <row r="10291" s="118" customFormat="1"/>
    <row r="10292" s="118" customFormat="1"/>
    <row r="10293" s="118" customFormat="1"/>
    <row r="10294" s="118" customFormat="1"/>
    <row r="10295" s="118" customFormat="1"/>
    <row r="10296" s="118" customFormat="1"/>
    <row r="10297" s="118" customFormat="1"/>
    <row r="10298" s="118" customFormat="1"/>
    <row r="10299" s="118" customFormat="1"/>
    <row r="10300" s="118" customFormat="1"/>
    <row r="10301" s="118" customFormat="1"/>
    <row r="10302" s="118" customFormat="1"/>
    <row r="10303" s="118" customFormat="1"/>
    <row r="10304" s="118" customFormat="1"/>
    <row r="10305" s="118" customFormat="1"/>
    <row r="10306" s="118" customFormat="1"/>
    <row r="10307" s="118" customFormat="1"/>
    <row r="10308" s="118" customFormat="1"/>
    <row r="10309" s="118" customFormat="1"/>
    <row r="10310" s="118" customFormat="1"/>
    <row r="10311" s="118" customFormat="1"/>
    <row r="10312" s="118" customFormat="1"/>
    <row r="10313" s="118" customFormat="1"/>
    <row r="10314" s="118" customFormat="1"/>
    <row r="10315" s="118" customFormat="1"/>
    <row r="10316" s="118" customFormat="1"/>
    <row r="10317" s="118" customFormat="1"/>
    <row r="10318" s="118" customFormat="1"/>
    <row r="10319" s="118" customFormat="1"/>
    <row r="10320" s="118" customFormat="1"/>
    <row r="10321" s="118" customFormat="1"/>
    <row r="10322" s="118" customFormat="1"/>
    <row r="10323" s="118" customFormat="1"/>
    <row r="10324" s="118" customFormat="1"/>
    <row r="10325" s="118" customFormat="1"/>
    <row r="10326" s="118" customFormat="1"/>
    <row r="10327" s="118" customFormat="1"/>
    <row r="10328" s="118" customFormat="1"/>
    <row r="10329" s="118" customFormat="1"/>
    <row r="10330" s="118" customFormat="1"/>
    <row r="10331" s="118" customFormat="1"/>
    <row r="10332" s="118" customFormat="1"/>
    <row r="10333" s="118" customFormat="1"/>
    <row r="10334" s="118" customFormat="1"/>
    <row r="10335" s="118" customFormat="1"/>
    <row r="10336" s="118" customFormat="1"/>
    <row r="10337" s="118" customFormat="1"/>
    <row r="10338" s="118" customFormat="1"/>
    <row r="10339" s="118" customFormat="1"/>
    <row r="10340" s="118" customFormat="1"/>
    <row r="10341" s="118" customFormat="1"/>
    <row r="10342" s="118" customFormat="1"/>
    <row r="10343" s="118" customFormat="1"/>
    <row r="10344" s="118" customFormat="1"/>
    <row r="10345" s="118" customFormat="1"/>
    <row r="10346" s="118" customFormat="1"/>
    <row r="10347" s="118" customFormat="1"/>
    <row r="10348" s="118" customFormat="1"/>
    <row r="10349" s="118" customFormat="1"/>
    <row r="10350" s="118" customFormat="1"/>
    <row r="10351" s="118" customFormat="1"/>
    <row r="10352" s="118" customFormat="1"/>
    <row r="10353" s="118" customFormat="1"/>
    <row r="10354" s="118" customFormat="1"/>
    <row r="10355" s="118" customFormat="1"/>
    <row r="10356" s="118" customFormat="1"/>
    <row r="10357" s="118" customFormat="1"/>
    <row r="10358" s="118" customFormat="1"/>
    <row r="10359" s="118" customFormat="1"/>
    <row r="10360" s="118" customFormat="1"/>
    <row r="10361" s="118" customFormat="1"/>
    <row r="10362" s="118" customFormat="1"/>
    <row r="10363" s="118" customFormat="1"/>
    <row r="10364" s="118" customFormat="1"/>
    <row r="10365" s="118" customFormat="1"/>
    <row r="10366" s="118" customFormat="1"/>
    <row r="10367" s="118" customFormat="1"/>
    <row r="10368" s="118" customFormat="1"/>
    <row r="10369" s="118" customFormat="1"/>
    <row r="10370" s="118" customFormat="1"/>
    <row r="10371" s="118" customFormat="1"/>
    <row r="10372" s="118" customFormat="1"/>
    <row r="10373" s="118" customFormat="1"/>
    <row r="10374" s="118" customFormat="1"/>
    <row r="10375" s="118" customFormat="1"/>
    <row r="10376" s="118" customFormat="1"/>
    <row r="10377" s="118" customFormat="1"/>
    <row r="10378" s="118" customFormat="1"/>
    <row r="10379" s="118" customFormat="1"/>
    <row r="10380" s="118" customFormat="1"/>
    <row r="10381" s="118" customFormat="1"/>
    <row r="10382" s="118" customFormat="1"/>
    <row r="10383" s="118" customFormat="1"/>
    <row r="10384" s="118" customFormat="1"/>
    <row r="10385" s="118" customFormat="1"/>
    <row r="10386" s="118" customFormat="1"/>
    <row r="10387" s="118" customFormat="1"/>
    <row r="10388" s="118" customFormat="1"/>
    <row r="10389" s="118" customFormat="1"/>
    <row r="10390" s="118" customFormat="1"/>
    <row r="10391" s="118" customFormat="1"/>
    <row r="10392" s="118" customFormat="1"/>
    <row r="10393" s="118" customFormat="1"/>
    <row r="10394" s="118" customFormat="1"/>
    <row r="10395" s="118" customFormat="1"/>
    <row r="10396" s="118" customFormat="1"/>
    <row r="10397" s="118" customFormat="1"/>
    <row r="10398" s="118" customFormat="1"/>
    <row r="10399" s="118" customFormat="1"/>
    <row r="10400" s="118" customFormat="1"/>
    <row r="10401" s="118" customFormat="1"/>
    <row r="10402" s="118" customFormat="1"/>
    <row r="10403" s="118" customFormat="1"/>
    <row r="10404" s="118" customFormat="1"/>
    <row r="10405" s="118" customFormat="1"/>
    <row r="10406" s="118" customFormat="1"/>
    <row r="10407" s="118" customFormat="1"/>
    <row r="10408" s="118" customFormat="1"/>
    <row r="10409" s="118" customFormat="1"/>
    <row r="10410" s="118" customFormat="1"/>
    <row r="10411" s="118" customFormat="1"/>
    <row r="10412" s="118" customFormat="1"/>
    <row r="10413" s="118" customFormat="1"/>
    <row r="10414" s="118" customFormat="1"/>
    <row r="10415" s="118" customFormat="1"/>
    <row r="10416" s="118" customFormat="1"/>
    <row r="10417" s="118" customFormat="1"/>
    <row r="10418" s="118" customFormat="1"/>
    <row r="10419" s="118" customFormat="1"/>
    <row r="10420" s="118" customFormat="1"/>
    <row r="10421" s="118" customFormat="1"/>
    <row r="10422" s="118" customFormat="1"/>
    <row r="10423" s="118" customFormat="1"/>
    <row r="10424" s="118" customFormat="1"/>
    <row r="10425" s="118" customFormat="1"/>
    <row r="10426" s="118" customFormat="1"/>
    <row r="10427" s="118" customFormat="1"/>
    <row r="10428" s="118" customFormat="1"/>
    <row r="10429" s="118" customFormat="1"/>
    <row r="10430" s="118" customFormat="1"/>
    <row r="10431" s="118" customFormat="1"/>
    <row r="10432" s="118" customFormat="1"/>
    <row r="10433" s="118" customFormat="1"/>
    <row r="10434" s="118" customFormat="1"/>
    <row r="10435" s="118" customFormat="1"/>
    <row r="10436" s="118" customFormat="1"/>
    <row r="10437" s="118" customFormat="1"/>
    <row r="10438" s="118" customFormat="1"/>
    <row r="10439" s="118" customFormat="1"/>
    <row r="10440" s="118" customFormat="1"/>
    <row r="10441" s="118" customFormat="1"/>
    <row r="10442" s="118" customFormat="1"/>
    <row r="10443" s="118" customFormat="1"/>
    <row r="10444" s="118" customFormat="1"/>
    <row r="10445" s="118" customFormat="1"/>
    <row r="10446" s="118" customFormat="1"/>
    <row r="10447" s="118" customFormat="1"/>
    <row r="10448" s="118" customFormat="1"/>
    <row r="10449" s="118" customFormat="1"/>
    <row r="10450" s="118" customFormat="1"/>
    <row r="10451" s="118" customFormat="1"/>
    <row r="10452" s="118" customFormat="1"/>
    <row r="10453" s="118" customFormat="1"/>
    <row r="10454" s="118" customFormat="1"/>
    <row r="10455" s="118" customFormat="1"/>
    <row r="10456" s="118" customFormat="1"/>
    <row r="10457" s="118" customFormat="1"/>
    <row r="10458" s="118" customFormat="1"/>
    <row r="10459" s="118" customFormat="1"/>
    <row r="10460" s="118" customFormat="1"/>
    <row r="10461" s="118" customFormat="1"/>
    <row r="10462" s="118" customFormat="1"/>
    <row r="10463" s="118" customFormat="1"/>
    <row r="10464" s="118" customFormat="1"/>
    <row r="10465" s="118" customFormat="1"/>
    <row r="10466" s="118" customFormat="1"/>
    <row r="10467" s="118" customFormat="1"/>
    <row r="10468" s="118" customFormat="1"/>
    <row r="10469" s="118" customFormat="1"/>
    <row r="10470" s="118" customFormat="1"/>
    <row r="10471" s="118" customFormat="1"/>
    <row r="10472" s="118" customFormat="1"/>
    <row r="10473" s="118" customFormat="1"/>
    <row r="10474" s="118" customFormat="1"/>
    <row r="10475" s="118" customFormat="1"/>
    <row r="10476" s="118" customFormat="1"/>
    <row r="10477" s="118" customFormat="1"/>
    <row r="10478" s="118" customFormat="1"/>
    <row r="10479" s="118" customFormat="1"/>
    <row r="10480" s="118" customFormat="1"/>
    <row r="10481" s="118" customFormat="1"/>
    <row r="10482" s="118" customFormat="1"/>
    <row r="10483" s="118" customFormat="1"/>
    <row r="10484" s="118" customFormat="1"/>
    <row r="10485" s="118" customFormat="1"/>
    <row r="10486" s="118" customFormat="1"/>
    <row r="10487" s="118" customFormat="1"/>
    <row r="10488" s="118" customFormat="1"/>
    <row r="10489" s="118" customFormat="1"/>
    <row r="10490" s="118" customFormat="1"/>
    <row r="10491" s="118" customFormat="1"/>
    <row r="10492" s="118" customFormat="1"/>
    <row r="10493" s="118" customFormat="1"/>
    <row r="10494" s="118" customFormat="1"/>
    <row r="10495" s="118" customFormat="1"/>
    <row r="10496" s="118" customFormat="1"/>
    <row r="10497" s="118" customFormat="1"/>
    <row r="10498" s="118" customFormat="1"/>
    <row r="10499" s="118" customFormat="1"/>
    <row r="10500" s="118" customFormat="1"/>
    <row r="10501" s="118" customFormat="1"/>
    <row r="10502" s="118" customFormat="1"/>
    <row r="10503" s="118" customFormat="1"/>
    <row r="10504" s="118" customFormat="1"/>
    <row r="10505" s="118" customFormat="1"/>
    <row r="10506" s="118" customFormat="1"/>
    <row r="10507" s="118" customFormat="1"/>
    <row r="10508" s="118" customFormat="1"/>
    <row r="10509" s="118" customFormat="1"/>
    <row r="10510" s="118" customFormat="1"/>
    <row r="10511" s="118" customFormat="1"/>
    <row r="10512" s="118" customFormat="1"/>
    <row r="10513" s="118" customFormat="1"/>
    <row r="10514" s="118" customFormat="1"/>
    <row r="10515" s="118" customFormat="1"/>
    <row r="10516" s="118" customFormat="1"/>
    <row r="10517" s="118" customFormat="1"/>
    <row r="10518" s="118" customFormat="1"/>
    <row r="10519" s="118" customFormat="1"/>
    <row r="10520" s="118" customFormat="1"/>
    <row r="10521" s="118" customFormat="1"/>
    <row r="10522" s="118" customFormat="1"/>
    <row r="10523" s="118" customFormat="1"/>
    <row r="10524" s="118" customFormat="1"/>
    <row r="10525" s="118" customFormat="1"/>
    <row r="10526" s="118" customFormat="1"/>
    <row r="10527" s="118" customFormat="1"/>
    <row r="10528" s="118" customFormat="1"/>
    <row r="10529" s="118" customFormat="1"/>
    <row r="10530" s="118" customFormat="1"/>
    <row r="10531" s="118" customFormat="1"/>
    <row r="10532" s="118" customFormat="1"/>
    <row r="10533" s="118" customFormat="1"/>
    <row r="10534" s="118" customFormat="1"/>
    <row r="10535" s="118" customFormat="1"/>
    <row r="10536" s="118" customFormat="1"/>
    <row r="10537" s="118" customFormat="1"/>
    <row r="10538" s="118" customFormat="1"/>
    <row r="10539" s="118" customFormat="1"/>
    <row r="10540" s="118" customFormat="1"/>
    <row r="10541" s="118" customFormat="1"/>
    <row r="10542" s="118" customFormat="1"/>
    <row r="10543" s="118" customFormat="1"/>
    <row r="10544" s="118" customFormat="1"/>
    <row r="10545" s="118" customFormat="1"/>
    <row r="10546" s="118" customFormat="1"/>
    <row r="10547" s="118" customFormat="1"/>
    <row r="10548" s="118" customFormat="1"/>
    <row r="10549" s="118" customFormat="1"/>
    <row r="10550" s="118" customFormat="1"/>
    <row r="10551" s="118" customFormat="1"/>
    <row r="10552" s="118" customFormat="1"/>
    <row r="10553" s="118" customFormat="1"/>
    <row r="10554" s="118" customFormat="1"/>
    <row r="10555" s="118" customFormat="1"/>
    <row r="10556" s="118" customFormat="1"/>
    <row r="10557" s="118" customFormat="1"/>
    <row r="10558" s="118" customFormat="1"/>
    <row r="10559" s="118" customFormat="1"/>
    <row r="10560" s="118" customFormat="1"/>
    <row r="10561" s="118" customFormat="1"/>
    <row r="10562" s="118" customFormat="1"/>
    <row r="10563" s="118" customFormat="1"/>
    <row r="10564" s="118" customFormat="1"/>
    <row r="10565" s="118" customFormat="1"/>
    <row r="10566" s="118" customFormat="1"/>
    <row r="10567" s="118" customFormat="1"/>
    <row r="10568" s="118" customFormat="1"/>
    <row r="10569" s="118" customFormat="1"/>
    <row r="10570" s="118" customFormat="1"/>
    <row r="10571" s="118" customFormat="1"/>
    <row r="10572" s="118" customFormat="1"/>
    <row r="10573" s="118" customFormat="1"/>
    <row r="10574" s="118" customFormat="1"/>
    <row r="10575" s="118" customFormat="1"/>
    <row r="10576" s="118" customFormat="1"/>
    <row r="10577" s="118" customFormat="1"/>
    <row r="10578" s="118" customFormat="1"/>
    <row r="10579" s="118" customFormat="1"/>
    <row r="10580" s="118" customFormat="1"/>
    <row r="10581" s="118" customFormat="1"/>
    <row r="10582" s="118" customFormat="1"/>
    <row r="10583" s="118" customFormat="1"/>
    <row r="10584" s="118" customFormat="1"/>
    <row r="10585" s="118" customFormat="1"/>
    <row r="10586" s="118" customFormat="1"/>
    <row r="10587" s="118" customFormat="1"/>
    <row r="10588" s="118" customFormat="1"/>
    <row r="10589" s="118" customFormat="1"/>
    <row r="10590" s="118" customFormat="1"/>
    <row r="10591" s="118" customFormat="1"/>
    <row r="10592" s="118" customFormat="1"/>
    <row r="10593" s="118" customFormat="1"/>
    <row r="10594" s="118" customFormat="1"/>
    <row r="10595" s="118" customFormat="1"/>
    <row r="10596" s="118" customFormat="1"/>
    <row r="10597" s="118" customFormat="1"/>
    <row r="10598" s="118" customFormat="1"/>
    <row r="10599" s="118" customFormat="1"/>
    <row r="10600" s="118" customFormat="1"/>
    <row r="10601" s="118" customFormat="1"/>
    <row r="10602" s="118" customFormat="1"/>
    <row r="10603" s="118" customFormat="1"/>
    <row r="10604" s="118" customFormat="1"/>
    <row r="10605" s="118" customFormat="1"/>
    <row r="10606" s="118" customFormat="1"/>
    <row r="10607" s="118" customFormat="1"/>
    <row r="10608" s="118" customFormat="1"/>
    <row r="10609" s="118" customFormat="1"/>
    <row r="10610" s="118" customFormat="1"/>
    <row r="10611" s="118" customFormat="1"/>
    <row r="10612" s="118" customFormat="1"/>
    <row r="10613" s="118" customFormat="1"/>
    <row r="10614" s="118" customFormat="1"/>
    <row r="10615" s="118" customFormat="1"/>
    <row r="10616" s="118" customFormat="1"/>
    <row r="10617" s="118" customFormat="1"/>
    <row r="10618" s="118" customFormat="1"/>
    <row r="10619" s="118" customFormat="1"/>
    <row r="10620" s="118" customFormat="1"/>
    <row r="10621" s="118" customFormat="1"/>
    <row r="10622" s="118" customFormat="1"/>
    <row r="10623" s="118" customFormat="1"/>
    <row r="10624" s="118" customFormat="1"/>
    <row r="10625" s="118" customFormat="1"/>
    <row r="10626" s="118" customFormat="1"/>
    <row r="10627" s="118" customFormat="1"/>
    <row r="10628" s="118" customFormat="1"/>
    <row r="10629" s="118" customFormat="1"/>
    <row r="10630" s="118" customFormat="1"/>
    <row r="10631" s="118" customFormat="1"/>
    <row r="10632" s="118" customFormat="1"/>
    <row r="10633" s="118" customFormat="1"/>
    <row r="10634" s="118" customFormat="1"/>
    <row r="10635" s="118" customFormat="1"/>
    <row r="10636" s="118" customFormat="1"/>
    <row r="10637" s="118" customFormat="1"/>
    <row r="10638" s="118" customFormat="1"/>
    <row r="10639" s="118" customFormat="1"/>
    <row r="10640" s="118" customFormat="1"/>
    <row r="10641" s="118" customFormat="1"/>
    <row r="10642" s="118" customFormat="1"/>
    <row r="10643" s="118" customFormat="1"/>
    <row r="10644" s="118" customFormat="1"/>
    <row r="10645" s="118" customFormat="1"/>
    <row r="10646" s="118" customFormat="1"/>
    <row r="10647" s="118" customFormat="1"/>
    <row r="10648" s="118" customFormat="1"/>
    <row r="10649" s="118" customFormat="1"/>
    <row r="10650" s="118" customFormat="1"/>
    <row r="10651" s="118" customFormat="1"/>
    <row r="10652" s="118" customFormat="1"/>
    <row r="10653" s="118" customFormat="1"/>
    <row r="10654" s="118" customFormat="1"/>
    <row r="10655" s="118" customFormat="1"/>
    <row r="10656" s="118" customFormat="1"/>
    <row r="10657" s="118" customFormat="1"/>
    <row r="10658" s="118" customFormat="1"/>
    <row r="10659" s="118" customFormat="1"/>
    <row r="10660" s="118" customFormat="1"/>
    <row r="10661" s="118" customFormat="1"/>
    <row r="10662" s="118" customFormat="1"/>
    <row r="10663" s="118" customFormat="1"/>
    <row r="10664" s="118" customFormat="1"/>
    <row r="10665" s="118" customFormat="1"/>
    <row r="10666" s="118" customFormat="1"/>
    <row r="10667" s="118" customFormat="1"/>
    <row r="10668" s="118" customFormat="1"/>
    <row r="10669" s="118" customFormat="1"/>
    <row r="10670" s="118" customFormat="1"/>
    <row r="10671" s="118" customFormat="1"/>
    <row r="10672" s="118" customFormat="1"/>
    <row r="10673" s="118" customFormat="1"/>
    <row r="10674" s="118" customFormat="1"/>
    <row r="10675" s="118" customFormat="1"/>
    <row r="10676" s="118" customFormat="1"/>
    <row r="10677" s="118" customFormat="1"/>
    <row r="10678" s="118" customFormat="1"/>
    <row r="10679" s="118" customFormat="1"/>
    <row r="10680" s="118" customFormat="1"/>
    <row r="10681" s="118" customFormat="1"/>
    <row r="10682" s="118" customFormat="1"/>
    <row r="10683" s="118" customFormat="1"/>
    <row r="10684" s="118" customFormat="1"/>
    <row r="10685" s="118" customFormat="1"/>
    <row r="10686" s="118" customFormat="1"/>
    <row r="10687" s="118" customFormat="1"/>
    <row r="10688" s="118" customFormat="1"/>
    <row r="10689" s="118" customFormat="1"/>
    <row r="10690" s="118" customFormat="1"/>
    <row r="10691" s="118" customFormat="1"/>
    <row r="10692" s="118" customFormat="1"/>
    <row r="10693" s="118" customFormat="1"/>
    <row r="10694" s="118" customFormat="1"/>
    <row r="10695" s="118" customFormat="1"/>
    <row r="10696" s="118" customFormat="1"/>
    <row r="10697" s="118" customFormat="1"/>
    <row r="10698" s="118" customFormat="1"/>
    <row r="10699" s="118" customFormat="1"/>
    <row r="10700" s="118" customFormat="1"/>
    <row r="10701" s="118" customFormat="1"/>
    <row r="10702" s="118" customFormat="1"/>
    <row r="10703" s="118" customFormat="1"/>
    <row r="10704" s="118" customFormat="1"/>
    <row r="10705" s="118" customFormat="1"/>
    <row r="10706" s="118" customFormat="1"/>
    <row r="10707" s="118" customFormat="1"/>
    <row r="10708" s="118" customFormat="1"/>
    <row r="10709" s="118" customFormat="1"/>
    <row r="10710" s="118" customFormat="1"/>
    <row r="10711" s="118" customFormat="1"/>
    <row r="10712" s="118" customFormat="1"/>
    <row r="10713" s="118" customFormat="1"/>
    <row r="10714" s="118" customFormat="1"/>
    <row r="10715" s="118" customFormat="1"/>
    <row r="10716" s="118" customFormat="1"/>
    <row r="10717" s="118" customFormat="1"/>
    <row r="10718" s="118" customFormat="1"/>
    <row r="10719" s="118" customFormat="1"/>
    <row r="10720" s="118" customFormat="1"/>
    <row r="10721" s="118" customFormat="1"/>
    <row r="10722" s="118" customFormat="1"/>
    <row r="10723" s="118" customFormat="1"/>
    <row r="10724" s="118" customFormat="1"/>
    <row r="10725" s="118" customFormat="1"/>
    <row r="10726" s="118" customFormat="1"/>
    <row r="10727" s="118" customFormat="1"/>
    <row r="10728" s="118" customFormat="1"/>
    <row r="10729" s="118" customFormat="1"/>
    <row r="10730" s="118" customFormat="1"/>
    <row r="10731" s="118" customFormat="1"/>
    <row r="10732" s="118" customFormat="1"/>
    <row r="10733" s="118" customFormat="1"/>
    <row r="10734" s="118" customFormat="1"/>
    <row r="10735" s="118" customFormat="1"/>
    <row r="10736" s="118" customFormat="1"/>
    <row r="10737" s="118" customFormat="1"/>
    <row r="10738" s="118" customFormat="1"/>
    <row r="10739" s="118" customFormat="1"/>
    <row r="10740" s="118" customFormat="1"/>
    <row r="10741" s="118" customFormat="1"/>
    <row r="10742" s="118" customFormat="1"/>
    <row r="10743" s="118" customFormat="1"/>
    <row r="10744" s="118" customFormat="1"/>
    <row r="10745" s="118" customFormat="1"/>
    <row r="10746" s="118" customFormat="1"/>
    <row r="10747" s="118" customFormat="1"/>
    <row r="10748" s="118" customFormat="1"/>
    <row r="10749" s="118" customFormat="1"/>
    <row r="10750" s="118" customFormat="1"/>
    <row r="10751" s="118" customFormat="1"/>
    <row r="10752" s="118" customFormat="1"/>
    <row r="10753" s="118" customFormat="1"/>
    <row r="10754" s="118" customFormat="1"/>
    <row r="10755" s="118" customFormat="1"/>
    <row r="10756" s="118" customFormat="1"/>
    <row r="10757" s="118" customFormat="1"/>
    <row r="10758" s="118" customFormat="1"/>
    <row r="10759" s="118" customFormat="1"/>
    <row r="10760" s="118" customFormat="1"/>
    <row r="10761" s="118" customFormat="1"/>
    <row r="10762" s="118" customFormat="1"/>
    <row r="10763" s="118" customFormat="1"/>
    <row r="10764" s="118" customFormat="1"/>
    <row r="10765" s="118" customFormat="1"/>
    <row r="10766" s="118" customFormat="1"/>
    <row r="10767" s="118" customFormat="1"/>
    <row r="10768" s="118" customFormat="1"/>
    <row r="10769" s="118" customFormat="1"/>
    <row r="10770" s="118" customFormat="1"/>
    <row r="10771" s="118" customFormat="1"/>
    <row r="10772" s="118" customFormat="1"/>
    <row r="10773" s="118" customFormat="1"/>
    <row r="10774" s="118" customFormat="1"/>
    <row r="10775" s="118" customFormat="1"/>
    <row r="10776" s="118" customFormat="1"/>
    <row r="10777" s="118" customFormat="1"/>
    <row r="10778" s="118" customFormat="1"/>
    <row r="10779" s="118" customFormat="1"/>
    <row r="10780" s="118" customFormat="1"/>
    <row r="10781" s="118" customFormat="1"/>
    <row r="10782" s="118" customFormat="1"/>
    <row r="10783" s="118" customFormat="1"/>
    <row r="10784" s="118" customFormat="1"/>
    <row r="10785" s="118" customFormat="1"/>
    <row r="10786" s="118" customFormat="1"/>
    <row r="10787" s="118" customFormat="1"/>
    <row r="10788" s="118" customFormat="1"/>
    <row r="10789" s="118" customFormat="1"/>
    <row r="10790" s="118" customFormat="1"/>
    <row r="10791" s="118" customFormat="1"/>
    <row r="10792" s="118" customFormat="1"/>
    <row r="10793" s="118" customFormat="1"/>
    <row r="10794" s="118" customFormat="1"/>
    <row r="10795" s="118" customFormat="1"/>
    <row r="10796" s="118" customFormat="1"/>
    <row r="10797" s="118" customFormat="1"/>
    <row r="10798" s="118" customFormat="1"/>
    <row r="10799" s="118" customFormat="1"/>
    <row r="10800" s="118" customFormat="1"/>
    <row r="10801" s="118" customFormat="1"/>
    <row r="10802" s="118" customFormat="1"/>
    <row r="10803" s="118" customFormat="1"/>
    <row r="10804" s="118" customFormat="1"/>
    <row r="10805" s="118" customFormat="1"/>
    <row r="10806" s="118" customFormat="1"/>
    <row r="10807" s="118" customFormat="1"/>
    <row r="10808" s="118" customFormat="1"/>
    <row r="10809" s="118" customFormat="1"/>
    <row r="10810" s="118" customFormat="1"/>
    <row r="10811" s="118" customFormat="1"/>
    <row r="10812" s="118" customFormat="1"/>
    <row r="10813" s="118" customFormat="1"/>
    <row r="10814" s="118" customFormat="1"/>
    <row r="10815" s="118" customFormat="1"/>
    <row r="10816" s="118" customFormat="1"/>
    <row r="10817" s="118" customFormat="1"/>
    <row r="10818" s="118" customFormat="1"/>
    <row r="10819" s="118" customFormat="1"/>
    <row r="10820" s="118" customFormat="1"/>
    <row r="10821" s="118" customFormat="1"/>
    <row r="10822" s="118" customFormat="1"/>
    <row r="10823" s="118" customFormat="1"/>
    <row r="10824" s="118" customFormat="1"/>
    <row r="10825" s="118" customFormat="1"/>
    <row r="10826" s="118" customFormat="1"/>
    <row r="10827" s="118" customFormat="1"/>
    <row r="10828" s="118" customFormat="1"/>
    <row r="10829" s="118" customFormat="1"/>
    <row r="10830" s="118" customFormat="1"/>
    <row r="10831" s="118" customFormat="1"/>
    <row r="10832" s="118" customFormat="1"/>
    <row r="10833" s="118" customFormat="1"/>
    <row r="10834" s="118" customFormat="1"/>
    <row r="10835" s="118" customFormat="1"/>
    <row r="10836" s="118" customFormat="1"/>
    <row r="10837" s="118" customFormat="1"/>
    <row r="10838" s="118" customFormat="1"/>
    <row r="10839" s="118" customFormat="1"/>
    <row r="10840" s="118" customFormat="1"/>
    <row r="10841" s="118" customFormat="1"/>
    <row r="10842" s="118" customFormat="1"/>
    <row r="10843" s="118" customFormat="1"/>
    <row r="10844" s="118" customFormat="1"/>
    <row r="10845" s="118" customFormat="1"/>
    <row r="10846" s="118" customFormat="1"/>
    <row r="10847" s="118" customFormat="1"/>
    <row r="10848" s="118" customFormat="1"/>
    <row r="10849" s="118" customFormat="1"/>
    <row r="10850" s="118" customFormat="1"/>
    <row r="10851" s="118" customFormat="1"/>
    <row r="10852" s="118" customFormat="1"/>
    <row r="10853" s="118" customFormat="1"/>
    <row r="10854" s="118" customFormat="1"/>
    <row r="10855" s="118" customFormat="1"/>
    <row r="10856" s="118" customFormat="1"/>
    <row r="10857" s="118" customFormat="1"/>
    <row r="10858" s="118" customFormat="1"/>
    <row r="10859" s="118" customFormat="1"/>
    <row r="10860" s="118" customFormat="1"/>
    <row r="10861" s="118" customFormat="1"/>
    <row r="10862" s="118" customFormat="1"/>
    <row r="10863" s="118" customFormat="1"/>
    <row r="10864" s="118" customFormat="1"/>
    <row r="10865" s="118" customFormat="1"/>
    <row r="10866" s="118" customFormat="1"/>
    <row r="10867" s="118" customFormat="1"/>
    <row r="10868" s="118" customFormat="1"/>
    <row r="10869" s="118" customFormat="1"/>
    <row r="10870" s="118" customFormat="1"/>
    <row r="10871" s="118" customFormat="1"/>
    <row r="10872" s="118" customFormat="1"/>
    <row r="10873" s="118" customFormat="1"/>
    <row r="10874" s="118" customFormat="1"/>
    <row r="10875" s="118" customFormat="1"/>
    <row r="10876" s="118" customFormat="1"/>
    <row r="10877" s="118" customFormat="1"/>
    <row r="10878" s="118" customFormat="1"/>
    <row r="10879" s="118" customFormat="1"/>
    <row r="10880" s="118" customFormat="1"/>
    <row r="10881" s="118" customFormat="1"/>
    <row r="10882" s="118" customFormat="1"/>
    <row r="10883" s="118" customFormat="1"/>
    <row r="10884" s="118" customFormat="1"/>
    <row r="10885" s="118" customFormat="1"/>
    <row r="10886" s="118" customFormat="1"/>
    <row r="10887" s="118" customFormat="1"/>
    <row r="10888" s="118" customFormat="1"/>
    <row r="10889" s="118" customFormat="1"/>
    <row r="10890" s="118" customFormat="1"/>
    <row r="10891" s="118" customFormat="1"/>
    <row r="10892" s="118" customFormat="1"/>
    <row r="10893" s="118" customFormat="1"/>
    <row r="10894" s="118" customFormat="1"/>
    <row r="10895" s="118" customFormat="1"/>
    <row r="10896" s="118" customFormat="1"/>
    <row r="10897" s="118" customFormat="1"/>
    <row r="10898" s="118" customFormat="1"/>
    <row r="10899" s="118" customFormat="1"/>
    <row r="10900" s="118" customFormat="1"/>
    <row r="10901" s="118" customFormat="1"/>
    <row r="10902" s="118" customFormat="1"/>
    <row r="10903" s="118" customFormat="1"/>
    <row r="10904" s="118" customFormat="1"/>
    <row r="10905" s="118" customFormat="1"/>
    <row r="10906" s="118" customFormat="1"/>
    <row r="10907" s="118" customFormat="1"/>
    <row r="10908" s="118" customFormat="1"/>
    <row r="10909" s="118" customFormat="1"/>
    <row r="10910" s="118" customFormat="1"/>
    <row r="10911" s="118" customFormat="1"/>
    <row r="10912" s="118" customFormat="1"/>
    <row r="10913" s="118" customFormat="1"/>
    <row r="10914" s="118" customFormat="1"/>
    <row r="10915" s="118" customFormat="1"/>
    <row r="10916" s="118" customFormat="1"/>
    <row r="10917" s="118" customFormat="1"/>
    <row r="10918" s="118" customFormat="1"/>
    <row r="10919" s="118" customFormat="1"/>
    <row r="10920" s="118" customFormat="1"/>
    <row r="10921" s="118" customFormat="1"/>
    <row r="10922" s="118" customFormat="1"/>
    <row r="10923" s="118" customFormat="1"/>
    <row r="10924" s="118" customFormat="1"/>
    <row r="10925" s="118" customFormat="1"/>
    <row r="10926" s="118" customFormat="1"/>
    <row r="10927" s="118" customFormat="1"/>
    <row r="10928" s="118" customFormat="1"/>
    <row r="10929" s="118" customFormat="1"/>
    <row r="10930" s="118" customFormat="1"/>
    <row r="10931" s="118" customFormat="1"/>
    <row r="10932" s="118" customFormat="1"/>
    <row r="10933" s="118" customFormat="1"/>
    <row r="10934" s="118" customFormat="1"/>
    <row r="10935" s="118" customFormat="1"/>
    <row r="10936" s="118" customFormat="1"/>
    <row r="10937" s="118" customFormat="1"/>
    <row r="10938" s="118" customFormat="1"/>
    <row r="10939" s="118" customFormat="1"/>
    <row r="10940" s="118" customFormat="1"/>
    <row r="10941" s="118" customFormat="1"/>
    <row r="10942" s="118" customFormat="1"/>
    <row r="10943" s="118" customFormat="1"/>
    <row r="10944" s="118" customFormat="1"/>
    <row r="10945" s="118" customFormat="1"/>
    <row r="10946" s="118" customFormat="1"/>
    <row r="10947" s="118" customFormat="1"/>
    <row r="10948" s="118" customFormat="1"/>
    <row r="10949" s="118" customFormat="1"/>
    <row r="10950" s="118" customFormat="1"/>
    <row r="10951" s="118" customFormat="1"/>
    <row r="10952" s="118" customFormat="1"/>
    <row r="10953" s="118" customFormat="1"/>
    <row r="10954" s="118" customFormat="1"/>
    <row r="10955" s="118" customFormat="1"/>
    <row r="10956" s="118" customFormat="1"/>
    <row r="10957" s="118" customFormat="1"/>
    <row r="10958" s="118" customFormat="1"/>
    <row r="10959" s="118" customFormat="1"/>
    <row r="10960" s="118" customFormat="1"/>
    <row r="10961" s="118" customFormat="1"/>
    <row r="10962" s="118" customFormat="1"/>
    <row r="10963" s="118" customFormat="1"/>
    <row r="10964" s="118" customFormat="1"/>
    <row r="10965" s="118" customFormat="1"/>
    <row r="10966" s="118" customFormat="1"/>
    <row r="10967" s="118" customFormat="1"/>
    <row r="10968" s="118" customFormat="1"/>
    <row r="10969" s="118" customFormat="1"/>
    <row r="10970" s="118" customFormat="1"/>
    <row r="10971" s="118" customFormat="1"/>
    <row r="10972" s="118" customFormat="1"/>
    <row r="10973" s="118" customFormat="1"/>
    <row r="10974" s="118" customFormat="1"/>
    <row r="10975" s="118" customFormat="1"/>
    <row r="10976" s="118" customFormat="1"/>
    <row r="10977" s="118" customFormat="1"/>
    <row r="10978" s="118" customFormat="1"/>
    <row r="10979" s="118" customFormat="1"/>
    <row r="10980" s="118" customFormat="1"/>
    <row r="10981" s="118" customFormat="1"/>
    <row r="10982" s="118" customFormat="1"/>
    <row r="10983" s="118" customFormat="1"/>
    <row r="10984" s="118" customFormat="1"/>
    <row r="10985" s="118" customFormat="1"/>
    <row r="10986" s="118" customFormat="1"/>
    <row r="10987" s="118" customFormat="1"/>
    <row r="10988" s="118" customFormat="1"/>
    <row r="10989" s="118" customFormat="1"/>
    <row r="10990" s="118" customFormat="1"/>
    <row r="10991" s="118" customFormat="1"/>
    <row r="10992" s="118" customFormat="1"/>
    <row r="10993" s="118" customFormat="1"/>
    <row r="10994" s="118" customFormat="1"/>
    <row r="10995" s="118" customFormat="1"/>
    <row r="10996" s="118" customFormat="1"/>
    <row r="10997" s="118" customFormat="1"/>
    <row r="10998" s="118" customFormat="1"/>
    <row r="10999" s="118" customFormat="1"/>
    <row r="11000" s="118" customFormat="1"/>
    <row r="11001" s="118" customFormat="1"/>
    <row r="11002" s="118" customFormat="1"/>
    <row r="11003" s="118" customFormat="1"/>
    <row r="11004" s="118" customFormat="1"/>
    <row r="11005" s="118" customFormat="1"/>
    <row r="11006" s="118" customFormat="1"/>
    <row r="11007" s="118" customFormat="1"/>
    <row r="11008" s="118" customFormat="1"/>
    <row r="11009" s="118" customFormat="1"/>
    <row r="11010" s="118" customFormat="1"/>
    <row r="11011" s="118" customFormat="1"/>
    <row r="11012" s="118" customFormat="1"/>
    <row r="11013" s="118" customFormat="1"/>
    <row r="11014" s="118" customFormat="1"/>
    <row r="11015" s="118" customFormat="1"/>
    <row r="11016" s="118" customFormat="1"/>
    <row r="11017" s="118" customFormat="1"/>
    <row r="11018" s="118" customFormat="1"/>
    <row r="11019" s="118" customFormat="1"/>
    <row r="11020" s="118" customFormat="1"/>
    <row r="11021" s="118" customFormat="1"/>
    <row r="11022" s="118" customFormat="1"/>
    <row r="11023" s="118" customFormat="1"/>
    <row r="11024" s="118" customFormat="1"/>
    <row r="11025" s="118" customFormat="1"/>
    <row r="11026" s="118" customFormat="1"/>
    <row r="11027" s="118" customFormat="1"/>
    <row r="11028" s="118" customFormat="1"/>
    <row r="11029" s="118" customFormat="1"/>
    <row r="11030" s="118" customFormat="1"/>
    <row r="11031" s="118" customFormat="1"/>
    <row r="11032" s="118" customFormat="1"/>
    <row r="11033" s="118" customFormat="1"/>
    <row r="11034" s="118" customFormat="1"/>
    <row r="11035" s="118" customFormat="1"/>
    <row r="11036" s="118" customFormat="1"/>
    <row r="11037" s="118" customFormat="1"/>
    <row r="11038" s="118" customFormat="1"/>
    <row r="11039" s="118" customFormat="1"/>
    <row r="11040" s="118" customFormat="1"/>
    <row r="11041" s="118" customFormat="1"/>
    <row r="11042" s="118" customFormat="1"/>
    <row r="11043" s="118" customFormat="1"/>
    <row r="11044" s="118" customFormat="1"/>
    <row r="11045" s="118" customFormat="1"/>
    <row r="11046" s="118" customFormat="1"/>
    <row r="11047" s="118" customFormat="1"/>
    <row r="11048" s="118" customFormat="1"/>
    <row r="11049" s="118" customFormat="1"/>
    <row r="11050" s="118" customFormat="1"/>
    <row r="11051" s="118" customFormat="1"/>
    <row r="11052" s="118" customFormat="1"/>
    <row r="11053" s="118" customFormat="1"/>
    <row r="11054" s="118" customFormat="1"/>
    <row r="11055" s="118" customFormat="1"/>
    <row r="11056" s="118" customFormat="1"/>
    <row r="11057" s="118" customFormat="1"/>
    <row r="11058" s="118" customFormat="1"/>
    <row r="11059" s="118" customFormat="1"/>
    <row r="11060" s="118" customFormat="1"/>
    <row r="11061" s="118" customFormat="1"/>
    <row r="11062" s="118" customFormat="1"/>
    <row r="11063" s="118" customFormat="1"/>
    <row r="11064" s="118" customFormat="1"/>
    <row r="11065" s="118" customFormat="1"/>
    <row r="11066" s="118" customFormat="1"/>
    <row r="11067" s="118" customFormat="1"/>
    <row r="11068" s="118" customFormat="1"/>
    <row r="11069" s="118" customFormat="1"/>
    <row r="11070" s="118" customFormat="1"/>
    <row r="11071" s="118" customFormat="1"/>
    <row r="11072" s="118" customFormat="1"/>
    <row r="11073" s="118" customFormat="1"/>
    <row r="11074" s="118" customFormat="1"/>
    <row r="11075" s="118" customFormat="1"/>
    <row r="11076" s="118" customFormat="1"/>
    <row r="11077" s="118" customFormat="1"/>
    <row r="11078" s="118" customFormat="1"/>
    <row r="11079" s="118" customFormat="1"/>
    <row r="11080" s="118" customFormat="1"/>
    <row r="11081" s="118" customFormat="1"/>
    <row r="11082" s="118" customFormat="1"/>
    <row r="11083" s="118" customFormat="1"/>
    <row r="11084" s="118" customFormat="1"/>
    <row r="11085" s="118" customFormat="1"/>
    <row r="11086" s="118" customFormat="1"/>
    <row r="11087" s="118" customFormat="1"/>
    <row r="11088" s="118" customFormat="1"/>
    <row r="11089" s="118" customFormat="1"/>
    <row r="11090" s="118" customFormat="1"/>
    <row r="11091" s="118" customFormat="1"/>
    <row r="11092" s="118" customFormat="1"/>
    <row r="11093" s="118" customFormat="1"/>
    <row r="11094" s="118" customFormat="1"/>
    <row r="11095" s="118" customFormat="1"/>
    <row r="11096" s="118" customFormat="1"/>
    <row r="11097" s="118" customFormat="1"/>
    <row r="11098" s="118" customFormat="1"/>
    <row r="11099" s="118" customFormat="1"/>
    <row r="11100" s="118" customFormat="1"/>
    <row r="11101" s="118" customFormat="1"/>
    <row r="11102" s="118" customFormat="1"/>
    <row r="11103" s="118" customFormat="1"/>
    <row r="11104" s="118" customFormat="1"/>
    <row r="11105" s="118" customFormat="1"/>
    <row r="11106" s="118" customFormat="1"/>
    <row r="11107" s="118" customFormat="1"/>
    <row r="11108" s="118" customFormat="1"/>
    <row r="11109" s="118" customFormat="1"/>
    <row r="11110" s="118" customFormat="1"/>
    <row r="11111" s="118" customFormat="1"/>
    <row r="11112" s="118" customFormat="1"/>
    <row r="11113" s="118" customFormat="1"/>
    <row r="11114" s="118" customFormat="1"/>
    <row r="11115" s="118" customFormat="1"/>
    <row r="11116" s="118" customFormat="1"/>
    <row r="11117" s="118" customFormat="1"/>
    <row r="11118" s="118" customFormat="1"/>
    <row r="11119" s="118" customFormat="1"/>
    <row r="11120" s="118" customFormat="1"/>
    <row r="11121" s="118" customFormat="1"/>
    <row r="11122" s="118" customFormat="1"/>
    <row r="11123" s="118" customFormat="1"/>
    <row r="11124" s="118" customFormat="1"/>
    <row r="11125" s="118" customFormat="1"/>
    <row r="11126" s="118" customFormat="1"/>
    <row r="11127" s="118" customFormat="1"/>
    <row r="11128" s="118" customFormat="1"/>
    <row r="11129" s="118" customFormat="1"/>
    <row r="11130" s="118" customFormat="1"/>
    <row r="11131" s="118" customFormat="1"/>
    <row r="11132" s="118" customFormat="1"/>
    <row r="11133" s="118" customFormat="1"/>
    <row r="11134" s="118" customFormat="1"/>
    <row r="11135" s="118" customFormat="1"/>
    <row r="11136" s="118" customFormat="1"/>
    <row r="11137" s="118" customFormat="1"/>
    <row r="11138" s="118" customFormat="1"/>
    <row r="11139" s="118" customFormat="1"/>
    <row r="11140" s="118" customFormat="1"/>
    <row r="11141" s="118" customFormat="1"/>
    <row r="11142" s="118" customFormat="1"/>
    <row r="11143" s="118" customFormat="1"/>
    <row r="11144" s="118" customFormat="1"/>
    <row r="11145" s="118" customFormat="1"/>
    <row r="11146" s="118" customFormat="1"/>
    <row r="11147" s="118" customFormat="1"/>
    <row r="11148" s="118" customFormat="1"/>
    <row r="11149" s="118" customFormat="1"/>
    <row r="11150" s="118" customFormat="1"/>
    <row r="11151" s="118" customFormat="1"/>
    <row r="11152" s="118" customFormat="1"/>
    <row r="11153" s="118" customFormat="1"/>
    <row r="11154" s="118" customFormat="1"/>
    <row r="11155" s="118" customFormat="1"/>
    <row r="11156" s="118" customFormat="1"/>
    <row r="11157" s="118" customFormat="1"/>
    <row r="11158" s="118" customFormat="1"/>
    <row r="11159" s="118" customFormat="1"/>
    <row r="11160" s="118" customFormat="1"/>
    <row r="11161" s="118" customFormat="1"/>
    <row r="11162" s="118" customFormat="1"/>
    <row r="11163" s="118" customFormat="1"/>
    <row r="11164" s="118" customFormat="1"/>
    <row r="11165" s="118" customFormat="1"/>
    <row r="11166" s="118" customFormat="1"/>
    <row r="11167" s="118" customFormat="1"/>
    <row r="11168" s="118" customFormat="1"/>
    <row r="11169" s="118" customFormat="1"/>
    <row r="11170" s="118" customFormat="1"/>
    <row r="11171" s="118" customFormat="1"/>
    <row r="11172" s="118" customFormat="1"/>
    <row r="11173" s="118" customFormat="1"/>
    <row r="11174" s="118" customFormat="1"/>
    <row r="11175" s="118" customFormat="1"/>
    <row r="11176" s="118" customFormat="1"/>
    <row r="11177" s="118" customFormat="1"/>
    <row r="11178" s="118" customFormat="1"/>
    <row r="11179" s="118" customFormat="1"/>
    <row r="11180" s="118" customFormat="1"/>
    <row r="11181" s="118" customFormat="1"/>
    <row r="11182" s="118" customFormat="1"/>
    <row r="11183" s="118" customFormat="1"/>
    <row r="11184" s="118" customFormat="1"/>
    <row r="11185" s="118" customFormat="1"/>
    <row r="11186" s="118" customFormat="1"/>
    <row r="11187" s="118" customFormat="1"/>
    <row r="11188" s="118" customFormat="1"/>
    <row r="11189" s="118" customFormat="1"/>
    <row r="11190" s="118" customFormat="1"/>
    <row r="11191" s="118" customFormat="1"/>
    <row r="11192" s="118" customFormat="1"/>
    <row r="11193" s="118" customFormat="1"/>
    <row r="11194" s="118" customFormat="1"/>
    <row r="11195" s="118" customFormat="1"/>
    <row r="11196" s="118" customFormat="1"/>
    <row r="11197" s="118" customFormat="1"/>
    <row r="11198" s="118" customFormat="1"/>
    <row r="11199" s="118" customFormat="1"/>
    <row r="11200" s="118" customFormat="1"/>
    <row r="11201" s="118" customFormat="1"/>
    <row r="11202" s="118" customFormat="1"/>
    <row r="11203" s="118" customFormat="1"/>
    <row r="11204" s="118" customFormat="1"/>
    <row r="11205" s="118" customFormat="1"/>
    <row r="11206" s="118" customFormat="1"/>
    <row r="11207" s="118" customFormat="1"/>
    <row r="11208" s="118" customFormat="1"/>
    <row r="11209" s="118" customFormat="1"/>
    <row r="11210" s="118" customFormat="1"/>
    <row r="11211" s="118" customFormat="1"/>
    <row r="11212" s="118" customFormat="1"/>
    <row r="11213" s="118" customFormat="1"/>
    <row r="11214" s="118" customFormat="1"/>
    <row r="11215" s="118" customFormat="1"/>
    <row r="11216" s="118" customFormat="1"/>
    <row r="11217" s="118" customFormat="1"/>
    <row r="11218" s="118" customFormat="1"/>
    <row r="11219" s="118" customFormat="1"/>
    <row r="11220" s="118" customFormat="1"/>
    <row r="11221" s="118" customFormat="1"/>
    <row r="11222" s="118" customFormat="1"/>
    <row r="11223" s="118" customFormat="1"/>
    <row r="11224" s="118" customFormat="1"/>
    <row r="11225" s="118" customFormat="1"/>
    <row r="11226" s="118" customFormat="1"/>
    <row r="11227" s="118" customFormat="1"/>
    <row r="11228" s="118" customFormat="1"/>
    <row r="11229" s="118" customFormat="1"/>
    <row r="11230" s="118" customFormat="1"/>
    <row r="11231" s="118" customFormat="1"/>
    <row r="11232" s="118" customFormat="1"/>
    <row r="11233" s="118" customFormat="1"/>
    <row r="11234" s="118" customFormat="1"/>
    <row r="11235" s="118" customFormat="1"/>
    <row r="11236" s="118" customFormat="1"/>
    <row r="11237" s="118" customFormat="1"/>
    <row r="11238" s="118" customFormat="1"/>
    <row r="11239" s="118" customFormat="1"/>
    <row r="11240" s="118" customFormat="1"/>
    <row r="11241" s="118" customFormat="1"/>
    <row r="11242" s="118" customFormat="1"/>
    <row r="11243" s="118" customFormat="1"/>
    <row r="11244" s="118" customFormat="1"/>
    <row r="11245" s="118" customFormat="1"/>
    <row r="11246" s="118" customFormat="1"/>
    <row r="11247" s="118" customFormat="1"/>
    <row r="11248" s="118" customFormat="1"/>
    <row r="11249" s="118" customFormat="1"/>
    <row r="11250" s="118" customFormat="1"/>
    <row r="11251" s="118" customFormat="1"/>
    <row r="11252" s="118" customFormat="1"/>
    <row r="11253" s="118" customFormat="1"/>
    <row r="11254" s="118" customFormat="1"/>
    <row r="11255" s="118" customFormat="1"/>
    <row r="11256" s="118" customFormat="1"/>
    <row r="11257" s="118" customFormat="1"/>
    <row r="11258" s="118" customFormat="1"/>
    <row r="11259" s="118" customFormat="1"/>
    <row r="11260" s="118" customFormat="1"/>
    <row r="11261" s="118" customFormat="1"/>
    <row r="11262" s="118" customFormat="1"/>
    <row r="11263" s="118" customFormat="1"/>
    <row r="11264" s="118" customFormat="1"/>
    <row r="11265" s="118" customFormat="1"/>
    <row r="11266" s="118" customFormat="1"/>
    <row r="11267" s="118" customFormat="1"/>
    <row r="11268" s="118" customFormat="1"/>
    <row r="11269" s="118" customFormat="1"/>
    <row r="11270" s="118" customFormat="1"/>
    <row r="11271" s="118" customFormat="1"/>
    <row r="11272" s="118" customFormat="1"/>
    <row r="11273" s="118" customFormat="1"/>
    <row r="11274" s="118" customFormat="1"/>
    <row r="11275" s="118" customFormat="1"/>
    <row r="11276" s="118" customFormat="1"/>
    <row r="11277" s="118" customFormat="1"/>
    <row r="11278" s="118" customFormat="1"/>
    <row r="11279" s="118" customFormat="1"/>
    <row r="11280" s="118" customFormat="1"/>
    <row r="11281" s="118" customFormat="1"/>
    <row r="11282" s="118" customFormat="1"/>
    <row r="11283" s="118" customFormat="1"/>
    <row r="11284" s="118" customFormat="1"/>
    <row r="11285" s="118" customFormat="1"/>
    <row r="11286" s="118" customFormat="1"/>
    <row r="11287" s="118" customFormat="1"/>
    <row r="11288" s="118" customFormat="1"/>
    <row r="11289" s="118" customFormat="1"/>
    <row r="11290" s="118" customFormat="1"/>
    <row r="11291" s="118" customFormat="1"/>
    <row r="11292" s="118" customFormat="1"/>
    <row r="11293" s="118" customFormat="1"/>
    <row r="11294" s="118" customFormat="1"/>
    <row r="11295" s="118" customFormat="1"/>
    <row r="11296" s="118" customFormat="1"/>
    <row r="11297" s="118" customFormat="1"/>
    <row r="11298" s="118" customFormat="1"/>
    <row r="11299" s="118" customFormat="1"/>
    <row r="11300" s="118" customFormat="1"/>
    <row r="11301" s="118" customFormat="1"/>
    <row r="11302" s="118" customFormat="1"/>
    <row r="11303" s="118" customFormat="1"/>
    <row r="11304" s="118" customFormat="1"/>
    <row r="11305" s="118" customFormat="1"/>
    <row r="11306" s="118" customFormat="1"/>
    <row r="11307" s="118" customFormat="1"/>
    <row r="11308" s="118" customFormat="1"/>
    <row r="11309" s="118" customFormat="1"/>
    <row r="11310" s="118" customFormat="1"/>
    <row r="11311" s="118" customFormat="1"/>
    <row r="11312" s="118" customFormat="1"/>
    <row r="11313" s="118" customFormat="1"/>
    <row r="11314" s="118" customFormat="1"/>
    <row r="11315" s="118" customFormat="1"/>
    <row r="11316" s="118" customFormat="1"/>
    <row r="11317" s="118" customFormat="1"/>
    <row r="11318" s="118" customFormat="1"/>
    <row r="11319" s="118" customFormat="1"/>
    <row r="11320" s="118" customFormat="1"/>
    <row r="11321" s="118" customFormat="1"/>
    <row r="11322" s="118" customFormat="1"/>
    <row r="11323" s="118" customFormat="1"/>
    <row r="11324" s="118" customFormat="1"/>
    <row r="11325" s="118" customFormat="1"/>
    <row r="11326" s="118" customFormat="1"/>
    <row r="11327" s="118" customFormat="1"/>
    <row r="11328" s="118" customFormat="1"/>
    <row r="11329" s="118" customFormat="1"/>
    <row r="11330" s="118" customFormat="1"/>
    <row r="11331" s="118" customFormat="1"/>
    <row r="11332" s="118" customFormat="1"/>
    <row r="11333" s="118" customFormat="1"/>
    <row r="11334" s="118" customFormat="1"/>
    <row r="11335" s="118" customFormat="1"/>
    <row r="11336" s="118" customFormat="1"/>
    <row r="11337" s="118" customFormat="1"/>
    <row r="11338" s="118" customFormat="1"/>
    <row r="11339" s="118" customFormat="1"/>
    <row r="11340" s="118" customFormat="1"/>
    <row r="11341" s="118" customFormat="1"/>
    <row r="11342" s="118" customFormat="1"/>
    <row r="11343" s="118" customFormat="1"/>
    <row r="11344" s="118" customFormat="1"/>
    <row r="11345" s="118" customFormat="1"/>
    <row r="11346" s="118" customFormat="1"/>
    <row r="11347" s="118" customFormat="1"/>
    <row r="11348" s="118" customFormat="1"/>
    <row r="11349" s="118" customFormat="1"/>
    <row r="11350" s="118" customFormat="1"/>
    <row r="11351" s="118" customFormat="1"/>
    <row r="11352" s="118" customFormat="1"/>
    <row r="11353" s="118" customFormat="1"/>
    <row r="11354" s="118" customFormat="1"/>
    <row r="11355" s="118" customFormat="1"/>
    <row r="11356" s="118" customFormat="1"/>
    <row r="11357" s="118" customFormat="1"/>
    <row r="11358" s="118" customFormat="1"/>
    <row r="11359" s="118" customFormat="1"/>
    <row r="11360" s="118" customFormat="1"/>
    <row r="11361" s="118" customFormat="1"/>
    <row r="11362" s="118" customFormat="1"/>
    <row r="11363" s="118" customFormat="1"/>
    <row r="11364" s="118" customFormat="1"/>
    <row r="11365" s="118" customFormat="1"/>
    <row r="11366" s="118" customFormat="1"/>
    <row r="11367" s="118" customFormat="1"/>
    <row r="11368" s="118" customFormat="1"/>
    <row r="11369" s="118" customFormat="1"/>
    <row r="11370" s="118" customFormat="1"/>
    <row r="11371" s="118" customFormat="1"/>
    <row r="11372" s="118" customFormat="1"/>
    <row r="11373" s="118" customFormat="1"/>
    <row r="11374" s="118" customFormat="1"/>
    <row r="11375" s="118" customFormat="1"/>
    <row r="11376" s="118" customFormat="1"/>
    <row r="11377" s="118" customFormat="1"/>
    <row r="11378" s="118" customFormat="1"/>
    <row r="11379" s="118" customFormat="1"/>
    <row r="11380" s="118" customFormat="1"/>
    <row r="11381" s="118" customFormat="1"/>
    <row r="11382" s="118" customFormat="1"/>
    <row r="11383" s="118" customFormat="1"/>
    <row r="11384" s="118" customFormat="1"/>
    <row r="11385" s="118" customFormat="1"/>
    <row r="11386" s="118" customFormat="1"/>
    <row r="11387" s="118" customFormat="1"/>
    <row r="11388" s="118" customFormat="1"/>
    <row r="11389" s="118" customFormat="1"/>
    <row r="11390" s="118" customFormat="1"/>
    <row r="11391" s="118" customFormat="1"/>
    <row r="11392" s="118" customFormat="1"/>
    <row r="11393" s="118" customFormat="1"/>
    <row r="11394" s="118" customFormat="1"/>
    <row r="11395" s="118" customFormat="1"/>
    <row r="11396" s="118" customFormat="1"/>
    <row r="11397" s="118" customFormat="1"/>
    <row r="11398" s="118" customFormat="1"/>
    <row r="11399" s="118" customFormat="1"/>
    <row r="11400" s="118" customFormat="1"/>
    <row r="11401" s="118" customFormat="1"/>
    <row r="11402" s="118" customFormat="1"/>
    <row r="11403" s="118" customFormat="1"/>
    <row r="11404" s="118" customFormat="1"/>
    <row r="11405" s="118" customFormat="1"/>
    <row r="11406" s="118" customFormat="1"/>
    <row r="11407" s="118" customFormat="1"/>
    <row r="11408" s="118" customFormat="1"/>
    <row r="11409" s="118" customFormat="1"/>
    <row r="11410" s="118" customFormat="1"/>
    <row r="11411" s="118" customFormat="1"/>
    <row r="11412" s="118" customFormat="1"/>
    <row r="11413" s="118" customFormat="1"/>
    <row r="11414" s="118" customFormat="1"/>
    <row r="11415" s="118" customFormat="1"/>
    <row r="11416" s="118" customFormat="1"/>
    <row r="11417" s="118" customFormat="1"/>
    <row r="11418" s="118" customFormat="1"/>
    <row r="11419" s="118" customFormat="1"/>
    <row r="11420" s="118" customFormat="1"/>
    <row r="11421" s="118" customFormat="1"/>
    <row r="11422" s="118" customFormat="1"/>
    <row r="11423" s="118" customFormat="1"/>
    <row r="11424" s="118" customFormat="1"/>
    <row r="11425" s="118" customFormat="1"/>
    <row r="11426" s="118" customFormat="1"/>
    <row r="11427" s="118" customFormat="1"/>
    <row r="11428" s="118" customFormat="1"/>
    <row r="11429" s="118" customFormat="1"/>
    <row r="11430" s="118" customFormat="1"/>
    <row r="11431" s="118" customFormat="1"/>
    <row r="11432" s="118" customFormat="1"/>
    <row r="11433" s="118" customFormat="1"/>
    <row r="11434" s="118" customFormat="1"/>
    <row r="11435" s="118" customFormat="1"/>
    <row r="11436" s="118" customFormat="1"/>
    <row r="11437" s="118" customFormat="1"/>
    <row r="11438" s="118" customFormat="1"/>
    <row r="11439" s="118" customFormat="1"/>
    <row r="11440" s="118" customFormat="1"/>
    <row r="11441" s="118" customFormat="1"/>
    <row r="11442" s="118" customFormat="1"/>
    <row r="11443" s="118" customFormat="1"/>
    <row r="11444" s="118" customFormat="1"/>
    <row r="11445" s="118" customFormat="1"/>
    <row r="11446" s="118" customFormat="1"/>
    <row r="11447" s="118" customFormat="1"/>
    <row r="11448" s="118" customFormat="1"/>
    <row r="11449" s="118" customFormat="1"/>
    <row r="11450" s="118" customFormat="1"/>
    <row r="11451" s="118" customFormat="1"/>
    <row r="11452" s="118" customFormat="1"/>
    <row r="11453" s="118" customFormat="1"/>
    <row r="11454" s="118" customFormat="1"/>
    <row r="11455" s="118" customFormat="1"/>
    <row r="11456" s="118" customFormat="1"/>
    <row r="11457" s="118" customFormat="1"/>
    <row r="11458" s="118" customFormat="1"/>
    <row r="11459" s="118" customFormat="1"/>
    <row r="11460" s="118" customFormat="1"/>
    <row r="11461" s="118" customFormat="1"/>
    <row r="11462" s="118" customFormat="1"/>
    <row r="11463" s="118" customFormat="1"/>
    <row r="11464" s="118" customFormat="1"/>
    <row r="11465" s="118" customFormat="1"/>
    <row r="11466" s="118" customFormat="1"/>
    <row r="11467" s="118" customFormat="1"/>
    <row r="11468" s="118" customFormat="1"/>
    <row r="11469" s="118" customFormat="1"/>
    <row r="11470" s="118" customFormat="1"/>
    <row r="11471" s="118" customFormat="1"/>
    <row r="11472" s="118" customFormat="1"/>
    <row r="11473" s="118" customFormat="1"/>
    <row r="11474" s="118" customFormat="1"/>
    <row r="11475" s="118" customFormat="1"/>
    <row r="11476" s="118" customFormat="1"/>
    <row r="11477" s="118" customFormat="1"/>
    <row r="11478" s="118" customFormat="1"/>
    <row r="11479" s="118" customFormat="1"/>
    <row r="11480" s="118" customFormat="1"/>
    <row r="11481" s="118" customFormat="1"/>
    <row r="11482" s="118" customFormat="1"/>
    <row r="11483" s="118" customFormat="1"/>
    <row r="11484" s="118" customFormat="1"/>
    <row r="11485" s="118" customFormat="1"/>
    <row r="11486" s="118" customFormat="1"/>
    <row r="11487" s="118" customFormat="1"/>
    <row r="11488" s="118" customFormat="1"/>
    <row r="11489" s="118" customFormat="1"/>
    <row r="11490" s="118" customFormat="1"/>
    <row r="11491" s="118" customFormat="1"/>
    <row r="11492" s="118" customFormat="1"/>
    <row r="11493" s="118" customFormat="1"/>
    <row r="11494" s="118" customFormat="1"/>
    <row r="11495" s="118" customFormat="1"/>
    <row r="11496" s="118" customFormat="1"/>
    <row r="11497" s="118" customFormat="1"/>
    <row r="11498" s="118" customFormat="1"/>
    <row r="11499" s="118" customFormat="1"/>
    <row r="11500" s="118" customFormat="1"/>
    <row r="11501" s="118" customFormat="1"/>
    <row r="11502" s="118" customFormat="1"/>
    <row r="11503" s="118" customFormat="1"/>
    <row r="11504" s="118" customFormat="1"/>
    <row r="11505" s="118" customFormat="1"/>
    <row r="11506" s="118" customFormat="1"/>
    <row r="11507" s="118" customFormat="1"/>
    <row r="11508" s="118" customFormat="1"/>
    <row r="11509" s="118" customFormat="1"/>
    <row r="11510" s="118" customFormat="1"/>
    <row r="11511" s="118" customFormat="1"/>
    <row r="11512" s="118" customFormat="1"/>
    <row r="11513" s="118" customFormat="1"/>
    <row r="11514" s="118" customFormat="1"/>
    <row r="11515" s="118" customFormat="1"/>
    <row r="11516" s="118" customFormat="1"/>
    <row r="11517" s="118" customFormat="1"/>
    <row r="11518" s="118" customFormat="1"/>
    <row r="11519" s="118" customFormat="1"/>
    <row r="11520" s="118" customFormat="1"/>
    <row r="11521" s="118" customFormat="1"/>
    <row r="11522" s="118" customFormat="1"/>
    <row r="11523" s="118" customFormat="1"/>
    <row r="11524" s="118" customFormat="1"/>
    <row r="11525" s="118" customFormat="1"/>
    <row r="11526" s="118" customFormat="1"/>
    <row r="11527" s="118" customFormat="1"/>
    <row r="11528" s="118" customFormat="1"/>
    <row r="11529" s="118" customFormat="1"/>
    <row r="11530" s="118" customFormat="1"/>
    <row r="11531" s="118" customFormat="1"/>
    <row r="11532" s="118" customFormat="1"/>
    <row r="11533" s="118" customFormat="1"/>
    <row r="11534" s="118" customFormat="1"/>
    <row r="11535" s="118" customFormat="1"/>
    <row r="11536" s="118" customFormat="1"/>
    <row r="11537" s="118" customFormat="1"/>
    <row r="11538" s="118" customFormat="1"/>
    <row r="11539" s="118" customFormat="1"/>
    <row r="11540" s="118" customFormat="1"/>
    <row r="11541" s="118" customFormat="1"/>
    <row r="11542" s="118" customFormat="1"/>
    <row r="11543" s="118" customFormat="1"/>
    <row r="11544" s="118" customFormat="1"/>
    <row r="11545" s="118" customFormat="1"/>
    <row r="11546" s="118" customFormat="1"/>
    <row r="11547" s="118" customFormat="1"/>
    <row r="11548" s="118" customFormat="1"/>
    <row r="11549" s="118" customFormat="1"/>
    <row r="11550" s="118" customFormat="1"/>
    <row r="11551" s="118" customFormat="1"/>
    <row r="11552" s="118" customFormat="1"/>
    <row r="11553" s="118" customFormat="1"/>
    <row r="11554" s="118" customFormat="1"/>
    <row r="11555" s="118" customFormat="1"/>
    <row r="11556" s="118" customFormat="1"/>
    <row r="11557" s="118" customFormat="1"/>
    <row r="11558" s="118" customFormat="1"/>
    <row r="11559" s="118" customFormat="1"/>
    <row r="11560" s="118" customFormat="1"/>
    <row r="11561" s="118" customFormat="1"/>
    <row r="11562" s="118" customFormat="1"/>
    <row r="11563" s="118" customFormat="1"/>
    <row r="11564" s="118" customFormat="1"/>
    <row r="11565" s="118" customFormat="1"/>
    <row r="11566" s="118" customFormat="1"/>
    <row r="11567" s="118" customFormat="1"/>
    <row r="11568" s="118" customFormat="1"/>
    <row r="11569" s="118" customFormat="1"/>
    <row r="11570" s="118" customFormat="1"/>
    <row r="11571" s="118" customFormat="1"/>
    <row r="11572" s="118" customFormat="1"/>
    <row r="11573" s="118" customFormat="1"/>
    <row r="11574" s="118" customFormat="1"/>
    <row r="11575" s="118" customFormat="1"/>
    <row r="11576" s="118" customFormat="1"/>
    <row r="11577" s="118" customFormat="1"/>
    <row r="11578" s="118" customFormat="1"/>
    <row r="11579" s="118" customFormat="1"/>
    <row r="11580" s="118" customFormat="1"/>
    <row r="11581" s="118" customFormat="1"/>
    <row r="11582" s="118" customFormat="1"/>
    <row r="11583" s="118" customFormat="1"/>
    <row r="11584" s="118" customFormat="1"/>
    <row r="11585" s="118" customFormat="1"/>
    <row r="11586" s="118" customFormat="1"/>
    <row r="11587" s="118" customFormat="1"/>
    <row r="11588" s="118" customFormat="1"/>
    <row r="11589" s="118" customFormat="1"/>
    <row r="11590" s="118" customFormat="1"/>
    <row r="11591" s="118" customFormat="1"/>
    <row r="11592" s="118" customFormat="1"/>
    <row r="11593" s="118" customFormat="1"/>
    <row r="11594" s="118" customFormat="1"/>
    <row r="11595" s="118" customFormat="1"/>
    <row r="11596" s="118" customFormat="1"/>
    <row r="11597" s="118" customFormat="1"/>
    <row r="11598" s="118" customFormat="1"/>
    <row r="11599" s="118" customFormat="1"/>
    <row r="11600" s="118" customFormat="1"/>
    <row r="11601" s="118" customFormat="1"/>
    <row r="11602" s="118" customFormat="1"/>
    <row r="11603" s="118" customFormat="1"/>
    <row r="11604" s="118" customFormat="1"/>
    <row r="11605" s="118" customFormat="1"/>
    <row r="11606" s="118" customFormat="1"/>
    <row r="11607" s="118" customFormat="1"/>
    <row r="11608" s="118" customFormat="1"/>
    <row r="11609" s="118" customFormat="1"/>
    <row r="11610" s="118" customFormat="1"/>
    <row r="11611" s="118" customFormat="1"/>
    <row r="11612" s="118" customFormat="1"/>
    <row r="11613" s="118" customFormat="1"/>
    <row r="11614" s="118" customFormat="1"/>
    <row r="11615" s="118" customFormat="1"/>
    <row r="11616" s="118" customFormat="1"/>
    <row r="11617" s="118" customFormat="1"/>
    <row r="11618" s="118" customFormat="1"/>
    <row r="11619" s="118" customFormat="1"/>
    <row r="11620" s="118" customFormat="1"/>
    <row r="11621" s="118" customFormat="1"/>
    <row r="11622" s="118" customFormat="1"/>
    <row r="11623" s="118" customFormat="1"/>
    <row r="11624" s="118" customFormat="1"/>
    <row r="11625" s="118" customFormat="1"/>
    <row r="11626" s="118" customFormat="1"/>
    <row r="11627" s="118" customFormat="1"/>
    <row r="11628" s="118" customFormat="1"/>
    <row r="11629" s="118" customFormat="1"/>
    <row r="11630" s="118" customFormat="1"/>
    <row r="11631" s="118" customFormat="1"/>
    <row r="11632" s="118" customFormat="1"/>
    <row r="11633" s="118" customFormat="1"/>
    <row r="11634" s="118" customFormat="1"/>
    <row r="11635" s="118" customFormat="1"/>
    <row r="11636" s="118" customFormat="1"/>
    <row r="11637" s="118" customFormat="1"/>
    <row r="11638" s="118" customFormat="1"/>
    <row r="11639" s="118" customFormat="1"/>
    <row r="11640" s="118" customFormat="1"/>
    <row r="11641" s="118" customFormat="1"/>
    <row r="11642" s="118" customFormat="1"/>
    <row r="11643" s="118" customFormat="1"/>
    <row r="11644" s="118" customFormat="1"/>
    <row r="11645" s="118" customFormat="1"/>
    <row r="11646" s="118" customFormat="1"/>
    <row r="11647" s="118" customFormat="1"/>
    <row r="11648" s="118" customFormat="1"/>
    <row r="11649" s="118" customFormat="1"/>
    <row r="11650" s="118" customFormat="1"/>
    <row r="11651" s="118" customFormat="1"/>
    <row r="11652" s="118" customFormat="1"/>
    <row r="11653" s="118" customFormat="1"/>
    <row r="11654" s="118" customFormat="1"/>
    <row r="11655" s="118" customFormat="1"/>
    <row r="11656" s="118" customFormat="1"/>
    <row r="11657" s="118" customFormat="1"/>
    <row r="11658" s="118" customFormat="1"/>
    <row r="11659" s="118" customFormat="1"/>
    <row r="11660" s="118" customFormat="1"/>
    <row r="11661" s="118" customFormat="1"/>
    <row r="11662" s="118" customFormat="1"/>
    <row r="11663" s="118" customFormat="1"/>
    <row r="11664" s="118" customFormat="1"/>
    <row r="11665" s="118" customFormat="1"/>
    <row r="11666" s="118" customFormat="1"/>
    <row r="11667" s="118" customFormat="1"/>
    <row r="11668" s="118" customFormat="1"/>
    <row r="11669" s="118" customFormat="1"/>
    <row r="11670" s="118" customFormat="1"/>
    <row r="11671" s="118" customFormat="1"/>
    <row r="11672" s="118" customFormat="1"/>
    <row r="11673" s="118" customFormat="1"/>
    <row r="11674" s="118" customFormat="1"/>
    <row r="11675" s="118" customFormat="1"/>
    <row r="11676" s="118" customFormat="1"/>
    <row r="11677" s="118" customFormat="1"/>
    <row r="11678" s="118" customFormat="1"/>
    <row r="11679" s="118" customFormat="1"/>
    <row r="11680" s="118" customFormat="1"/>
    <row r="11681" s="118" customFormat="1"/>
    <row r="11682" s="118" customFormat="1"/>
    <row r="11683" s="118" customFormat="1"/>
    <row r="11684" s="118" customFormat="1"/>
    <row r="11685" s="118" customFormat="1"/>
    <row r="11686" s="118" customFormat="1"/>
    <row r="11687" s="118" customFormat="1"/>
    <row r="11688" s="118" customFormat="1"/>
    <row r="11689" s="118" customFormat="1"/>
    <row r="11690" s="118" customFormat="1"/>
    <row r="11691" s="118" customFormat="1"/>
    <row r="11692" s="118" customFormat="1"/>
    <row r="11693" s="118" customFormat="1"/>
    <row r="11694" s="118" customFormat="1"/>
    <row r="11695" s="118" customFormat="1"/>
    <row r="11696" s="118" customFormat="1"/>
    <row r="11697" s="118" customFormat="1"/>
    <row r="11698" s="118" customFormat="1"/>
    <row r="11699" s="118" customFormat="1"/>
    <row r="11700" s="118" customFormat="1"/>
    <row r="11701" s="118" customFormat="1"/>
    <row r="11702" s="118" customFormat="1"/>
    <row r="11703" s="118" customFormat="1"/>
    <row r="11704" s="118" customFormat="1"/>
    <row r="11705" s="118" customFormat="1"/>
    <row r="11706" s="118" customFormat="1"/>
    <row r="11707" s="118" customFormat="1"/>
    <row r="11708" s="118" customFormat="1"/>
    <row r="11709" s="118" customFormat="1"/>
    <row r="11710" s="118" customFormat="1"/>
    <row r="11711" s="118" customFormat="1"/>
    <row r="11712" s="118" customFormat="1"/>
    <row r="11713" s="118" customFormat="1"/>
    <row r="11714" s="118" customFormat="1"/>
    <row r="11715" s="118" customFormat="1"/>
    <row r="11716" s="118" customFormat="1"/>
    <row r="11717" s="118" customFormat="1"/>
    <row r="11718" s="118" customFormat="1"/>
    <row r="11719" s="118" customFormat="1"/>
    <row r="11720" s="118" customFormat="1"/>
    <row r="11721" s="118" customFormat="1"/>
    <row r="11722" s="118" customFormat="1"/>
    <row r="11723" s="118" customFormat="1"/>
    <row r="11724" s="118" customFormat="1"/>
    <row r="11725" s="118" customFormat="1"/>
    <row r="11726" s="118" customFormat="1"/>
    <row r="11727" s="118" customFormat="1"/>
    <row r="11728" s="118" customFormat="1"/>
    <row r="11729" s="118" customFormat="1"/>
    <row r="11730" s="118" customFormat="1"/>
    <row r="11731" s="118" customFormat="1"/>
    <row r="11732" s="118" customFormat="1"/>
    <row r="11733" s="118" customFormat="1"/>
    <row r="11734" s="118" customFormat="1"/>
    <row r="11735" s="118" customFormat="1"/>
    <row r="11736" s="118" customFormat="1"/>
    <row r="11737" s="118" customFormat="1"/>
    <row r="11738" s="118" customFormat="1"/>
    <row r="11739" s="118" customFormat="1"/>
    <row r="11740" s="118" customFormat="1"/>
    <row r="11741" s="118" customFormat="1"/>
    <row r="11742" s="118" customFormat="1"/>
    <row r="11743" s="118" customFormat="1"/>
    <row r="11744" s="118" customFormat="1"/>
    <row r="11745" s="118" customFormat="1"/>
    <row r="11746" s="118" customFormat="1"/>
    <row r="11747" s="118" customFormat="1"/>
    <row r="11748" s="118" customFormat="1"/>
    <row r="11749" s="118" customFormat="1"/>
    <row r="11750" s="118" customFormat="1"/>
    <row r="11751" s="118" customFormat="1"/>
    <row r="11752" s="118" customFormat="1"/>
    <row r="11753" s="118" customFormat="1"/>
    <row r="11754" s="118" customFormat="1"/>
    <row r="11755" s="118" customFormat="1"/>
    <row r="11756" s="118" customFormat="1"/>
    <row r="11757" s="118" customFormat="1"/>
    <row r="11758" s="118" customFormat="1"/>
    <row r="11759" s="118" customFormat="1"/>
    <row r="11760" s="118" customFormat="1"/>
    <row r="11761" s="118" customFormat="1"/>
    <row r="11762" s="118" customFormat="1"/>
    <row r="11763" s="118" customFormat="1"/>
    <row r="11764" s="118" customFormat="1"/>
    <row r="11765" s="118" customFormat="1"/>
    <row r="11766" s="118" customFormat="1"/>
    <row r="11767" s="118" customFormat="1"/>
    <row r="11768" s="118" customFormat="1"/>
    <row r="11769" s="118" customFormat="1"/>
    <row r="11770" s="118" customFormat="1"/>
    <row r="11771" s="118" customFormat="1"/>
    <row r="11772" s="118" customFormat="1"/>
    <row r="11773" s="118" customFormat="1"/>
    <row r="11774" s="118" customFormat="1"/>
    <row r="11775" s="118" customFormat="1"/>
    <row r="11776" s="118" customFormat="1"/>
    <row r="11777" s="118" customFormat="1"/>
    <row r="11778" s="118" customFormat="1"/>
    <row r="11779" s="118" customFormat="1"/>
    <row r="11780" s="118" customFormat="1"/>
    <row r="11781" s="118" customFormat="1"/>
    <row r="11782" s="118" customFormat="1"/>
    <row r="11783" s="118" customFormat="1"/>
    <row r="11784" s="118" customFormat="1"/>
    <row r="11785" s="118" customFormat="1"/>
    <row r="11786" s="118" customFormat="1"/>
    <row r="11787" s="118" customFormat="1"/>
    <row r="11788" s="118" customFormat="1"/>
    <row r="11789" s="118" customFormat="1"/>
    <row r="11790" s="118" customFormat="1"/>
    <row r="11791" s="118" customFormat="1"/>
    <row r="11792" s="118" customFormat="1"/>
    <row r="11793" s="118" customFormat="1"/>
    <row r="11794" s="118" customFormat="1"/>
    <row r="11795" s="118" customFormat="1"/>
    <row r="11796" s="118" customFormat="1"/>
    <row r="11797" s="118" customFormat="1"/>
    <row r="11798" s="118" customFormat="1"/>
    <row r="11799" s="118" customFormat="1"/>
    <row r="11800" s="118" customFormat="1"/>
    <row r="11801" s="118" customFormat="1"/>
    <row r="11802" s="118" customFormat="1"/>
    <row r="11803" s="118" customFormat="1"/>
    <row r="11804" s="118" customFormat="1"/>
    <row r="11805" s="118" customFormat="1"/>
    <row r="11806" s="118" customFormat="1"/>
    <row r="11807" s="118" customFormat="1"/>
    <row r="11808" s="118" customFormat="1"/>
    <row r="11809" s="118" customFormat="1"/>
    <row r="11810" s="118" customFormat="1"/>
    <row r="11811" s="118" customFormat="1"/>
    <row r="11812" s="118" customFormat="1"/>
    <row r="11813" s="118" customFormat="1"/>
    <row r="11814" s="118" customFormat="1"/>
    <row r="11815" s="118" customFormat="1"/>
    <row r="11816" s="118" customFormat="1"/>
    <row r="11817" s="118" customFormat="1"/>
    <row r="11818" s="118" customFormat="1"/>
    <row r="11819" s="118" customFormat="1"/>
    <row r="11820" s="118" customFormat="1"/>
    <row r="11821" s="118" customFormat="1"/>
    <row r="11822" s="118" customFormat="1"/>
    <row r="11823" s="118" customFormat="1"/>
    <row r="11824" s="118" customFormat="1"/>
    <row r="11825" s="118" customFormat="1"/>
    <row r="11826" s="118" customFormat="1"/>
    <row r="11827" s="118" customFormat="1"/>
    <row r="11828" s="118" customFormat="1"/>
    <row r="11829" s="118" customFormat="1"/>
    <row r="11830" s="118" customFormat="1"/>
    <row r="11831" s="118" customFormat="1"/>
    <row r="11832" s="118" customFormat="1"/>
    <row r="11833" s="118" customFormat="1"/>
    <row r="11834" s="118" customFormat="1"/>
    <row r="11835" s="118" customFormat="1"/>
    <row r="11836" s="118" customFormat="1"/>
    <row r="11837" s="118" customFormat="1"/>
    <row r="11838" s="118" customFormat="1"/>
    <row r="11839" s="118" customFormat="1"/>
    <row r="11840" s="118" customFormat="1"/>
    <row r="11841" s="118" customFormat="1"/>
    <row r="11842" s="118" customFormat="1"/>
    <row r="11843" s="118" customFormat="1"/>
    <row r="11844" s="118" customFormat="1"/>
    <row r="11845" s="118" customFormat="1"/>
    <row r="11846" s="118" customFormat="1"/>
    <row r="11847" s="118" customFormat="1"/>
    <row r="11848" s="118" customFormat="1"/>
    <row r="11849" s="118" customFormat="1"/>
    <row r="11850" s="118" customFormat="1"/>
    <row r="11851" s="118" customFormat="1"/>
    <row r="11852" s="118" customFormat="1"/>
    <row r="11853" s="118" customFormat="1"/>
    <row r="11854" s="118" customFormat="1"/>
    <row r="11855" s="118" customFormat="1"/>
    <row r="11856" s="118" customFormat="1"/>
    <row r="11857" s="118" customFormat="1"/>
    <row r="11858" s="118" customFormat="1"/>
    <row r="11859" s="118" customFormat="1"/>
    <row r="11860" s="118" customFormat="1"/>
    <row r="11861" s="118" customFormat="1"/>
    <row r="11862" s="118" customFormat="1"/>
    <row r="11863" s="118" customFormat="1"/>
    <row r="11864" s="118" customFormat="1"/>
    <row r="11865" s="118" customFormat="1"/>
    <row r="11866" s="118" customFormat="1"/>
    <row r="11867" s="118" customFormat="1"/>
    <row r="11868" s="118" customFormat="1"/>
    <row r="11869" s="118" customFormat="1"/>
    <row r="11870" s="118" customFormat="1"/>
    <row r="11871" s="118" customFormat="1"/>
    <row r="11872" s="118" customFormat="1"/>
    <row r="11873" s="118" customFormat="1"/>
    <row r="11874" s="118" customFormat="1"/>
    <row r="11875" s="118" customFormat="1"/>
    <row r="11876" s="118" customFormat="1"/>
    <row r="11877" s="118" customFormat="1"/>
    <row r="11878" s="118" customFormat="1"/>
    <row r="11879" s="118" customFormat="1"/>
    <row r="11880" s="118" customFormat="1"/>
    <row r="11881" s="118" customFormat="1"/>
    <row r="11882" s="118" customFormat="1"/>
    <row r="11883" s="118" customFormat="1"/>
    <row r="11884" s="118" customFormat="1"/>
    <row r="11885" s="118" customFormat="1"/>
    <row r="11886" s="118" customFormat="1"/>
    <row r="11887" s="118" customFormat="1"/>
    <row r="11888" s="118" customFormat="1"/>
    <row r="11889" s="118" customFormat="1"/>
    <row r="11890" s="118" customFormat="1"/>
    <row r="11891" s="118" customFormat="1"/>
    <row r="11892" s="118" customFormat="1"/>
    <row r="11893" s="118" customFormat="1"/>
    <row r="11894" s="118" customFormat="1"/>
    <row r="11895" s="118" customFormat="1"/>
    <row r="11896" s="118" customFormat="1"/>
    <row r="11897" s="118" customFormat="1"/>
    <row r="11898" s="118" customFormat="1"/>
    <row r="11899" s="118" customFormat="1"/>
    <row r="11900" s="118" customFormat="1"/>
    <row r="11901" s="118" customFormat="1"/>
    <row r="11902" s="118" customFormat="1"/>
    <row r="11903" s="118" customFormat="1"/>
    <row r="11904" s="118" customFormat="1"/>
    <row r="11905" s="118" customFormat="1"/>
    <row r="11906" s="118" customFormat="1"/>
    <row r="11907" s="118" customFormat="1"/>
    <row r="11908" s="118" customFormat="1"/>
    <row r="11909" s="118" customFormat="1"/>
    <row r="11910" s="118" customFormat="1"/>
    <row r="11911" s="118" customFormat="1"/>
    <row r="11912" s="118" customFormat="1"/>
    <row r="11913" s="118" customFormat="1"/>
    <row r="11914" s="118" customFormat="1"/>
    <row r="11915" s="118" customFormat="1"/>
    <row r="11916" s="118" customFormat="1"/>
    <row r="11917" s="118" customFormat="1"/>
    <row r="11918" s="118" customFormat="1"/>
    <row r="11919" s="118" customFormat="1"/>
    <row r="11920" s="118" customFormat="1"/>
    <row r="11921" s="118" customFormat="1"/>
    <row r="11922" s="118" customFormat="1"/>
    <row r="11923" s="118" customFormat="1"/>
    <row r="11924" s="118" customFormat="1"/>
    <row r="11925" s="118" customFormat="1"/>
    <row r="11926" s="118" customFormat="1"/>
    <row r="11927" s="118" customFormat="1"/>
    <row r="11928" s="118" customFormat="1"/>
    <row r="11929" s="118" customFormat="1"/>
    <row r="11930" s="118" customFormat="1"/>
    <row r="11931" s="118" customFormat="1"/>
    <row r="11932" s="118" customFormat="1"/>
    <row r="11933" s="118" customFormat="1"/>
    <row r="11934" s="118" customFormat="1"/>
    <row r="11935" s="118" customFormat="1"/>
    <row r="11936" s="118" customFormat="1"/>
    <row r="11937" s="118" customFormat="1"/>
    <row r="11938" s="118" customFormat="1"/>
    <row r="11939" s="118" customFormat="1"/>
    <row r="11940" s="118" customFormat="1"/>
    <row r="11941" s="118" customFormat="1"/>
    <row r="11942" s="118" customFormat="1"/>
    <row r="11943" s="118" customFormat="1"/>
    <row r="11944" s="118" customFormat="1"/>
    <row r="11945" s="118" customFormat="1"/>
    <row r="11946" s="118" customFormat="1"/>
    <row r="11947" s="118" customFormat="1"/>
    <row r="11948" s="118" customFormat="1"/>
    <row r="11949" s="118" customFormat="1"/>
    <row r="11950" s="118" customFormat="1"/>
    <row r="11951" s="118" customFormat="1"/>
    <row r="11952" s="118" customFormat="1"/>
    <row r="11953" s="118" customFormat="1"/>
    <row r="11954" s="118" customFormat="1"/>
    <row r="11955" s="118" customFormat="1"/>
    <row r="11956" s="118" customFormat="1"/>
    <row r="11957" s="118" customFormat="1"/>
    <row r="11958" s="118" customFormat="1"/>
    <row r="11959" s="118" customFormat="1"/>
    <row r="11960" s="118" customFormat="1"/>
    <row r="11961" s="118" customFormat="1"/>
    <row r="11962" s="118" customFormat="1"/>
    <row r="11963" s="118" customFormat="1"/>
    <row r="11964" s="118" customFormat="1"/>
    <row r="11965" s="118" customFormat="1"/>
    <row r="11966" s="118" customFormat="1"/>
    <row r="11967" s="118" customFormat="1"/>
    <row r="11968" s="118" customFormat="1"/>
    <row r="11969" s="118" customFormat="1"/>
    <row r="11970" s="118" customFormat="1"/>
    <row r="11971" s="118" customFormat="1"/>
    <row r="11972" s="118" customFormat="1"/>
    <row r="11973" s="118" customFormat="1"/>
    <row r="11974" s="118" customFormat="1"/>
    <row r="11975" s="118" customFormat="1"/>
    <row r="11976" s="118" customFormat="1"/>
    <row r="11977" s="118" customFormat="1"/>
    <row r="11978" s="118" customFormat="1"/>
    <row r="11979" s="118" customFormat="1"/>
    <row r="11980" s="118" customFormat="1"/>
    <row r="11981" s="118" customFormat="1"/>
    <row r="11982" s="118" customFormat="1"/>
    <row r="11983" s="118" customFormat="1"/>
    <row r="11984" s="118" customFormat="1"/>
    <row r="11985" s="118" customFormat="1"/>
    <row r="11986" s="118" customFormat="1"/>
    <row r="11987" s="118" customFormat="1"/>
    <row r="11988" s="118" customFormat="1"/>
    <row r="11989" s="118" customFormat="1"/>
    <row r="11990" s="118" customFormat="1"/>
    <row r="11991" s="118" customFormat="1"/>
    <row r="11992" s="118" customFormat="1"/>
    <row r="11993" s="118" customFormat="1"/>
    <row r="11994" s="118" customFormat="1"/>
    <row r="11995" s="118" customFormat="1"/>
    <row r="11996" s="118" customFormat="1"/>
    <row r="11997" s="118" customFormat="1"/>
    <row r="11998" s="118" customFormat="1"/>
    <row r="11999" s="118" customFormat="1"/>
    <row r="12000" s="118" customFormat="1"/>
    <row r="12001" s="118" customFormat="1"/>
    <row r="12002" s="118" customFormat="1"/>
    <row r="12003" s="118" customFormat="1"/>
    <row r="12004" s="118" customFormat="1"/>
    <row r="12005" s="118" customFormat="1"/>
    <row r="12006" s="118" customFormat="1"/>
    <row r="12007" s="118" customFormat="1"/>
    <row r="12008" s="118" customFormat="1"/>
    <row r="12009" s="118" customFormat="1"/>
    <row r="12010" s="118" customFormat="1"/>
    <row r="12011" s="118" customFormat="1"/>
    <row r="12012" s="118" customFormat="1"/>
    <row r="12013" s="118" customFormat="1"/>
    <row r="12014" s="118" customFormat="1"/>
    <row r="12015" s="118" customFormat="1"/>
    <row r="12016" s="118" customFormat="1"/>
    <row r="12017" s="118" customFormat="1"/>
    <row r="12018" s="118" customFormat="1"/>
    <row r="12019" s="118" customFormat="1"/>
    <row r="12020" s="118" customFormat="1"/>
    <row r="12021" s="118" customFormat="1"/>
    <row r="12022" s="118" customFormat="1"/>
    <row r="12023" s="118" customFormat="1"/>
    <row r="12024" s="118" customFormat="1"/>
    <row r="12025" s="118" customFormat="1"/>
    <row r="12026" s="118" customFormat="1"/>
    <row r="12027" s="118" customFormat="1"/>
    <row r="12028" s="118" customFormat="1"/>
    <row r="12029" s="118" customFormat="1"/>
    <row r="12030" s="118" customFormat="1"/>
    <row r="12031" s="118" customFormat="1"/>
    <row r="12032" s="118" customFormat="1"/>
    <row r="12033" s="118" customFormat="1"/>
    <row r="12034" s="118" customFormat="1"/>
    <row r="12035" s="118" customFormat="1"/>
    <row r="12036" s="118" customFormat="1"/>
    <row r="12037" s="118" customFormat="1"/>
    <row r="12038" s="118" customFormat="1"/>
    <row r="12039" s="118" customFormat="1"/>
    <row r="12040" s="118" customFormat="1"/>
    <row r="12041" s="118" customFormat="1"/>
    <row r="12042" s="118" customFormat="1"/>
    <row r="12043" s="118" customFormat="1"/>
    <row r="12044" s="118" customFormat="1"/>
    <row r="12045" s="118" customFormat="1"/>
    <row r="12046" s="118" customFormat="1"/>
    <row r="12047" s="118" customFormat="1"/>
    <row r="12048" s="118" customFormat="1"/>
    <row r="12049" s="118" customFormat="1"/>
    <row r="12050" s="118" customFormat="1"/>
    <row r="12051" s="118" customFormat="1"/>
    <row r="12052" s="118" customFormat="1"/>
    <row r="12053" s="118" customFormat="1"/>
    <row r="12054" s="118" customFormat="1"/>
    <row r="12055" s="118" customFormat="1"/>
    <row r="12056" s="118" customFormat="1"/>
    <row r="12057" s="118" customFormat="1"/>
    <row r="12058" s="118" customFormat="1"/>
    <row r="12059" s="118" customFormat="1"/>
    <row r="12060" s="118" customFormat="1"/>
    <row r="12061" s="118" customFormat="1"/>
    <row r="12062" s="118" customFormat="1"/>
    <row r="12063" s="118" customFormat="1"/>
    <row r="12064" s="118" customFormat="1"/>
    <row r="12065" s="118" customFormat="1"/>
    <row r="12066" s="118" customFormat="1"/>
    <row r="12067" s="118" customFormat="1"/>
    <row r="12068" s="118" customFormat="1"/>
    <row r="12069" s="118" customFormat="1"/>
    <row r="12070" s="118" customFormat="1"/>
    <row r="12071" s="118" customFormat="1"/>
    <row r="12072" s="118" customFormat="1"/>
    <row r="12073" s="118" customFormat="1"/>
    <row r="12074" s="118" customFormat="1"/>
    <row r="12075" s="118" customFormat="1"/>
    <row r="12076" s="118" customFormat="1"/>
    <row r="12077" s="118" customFormat="1"/>
    <row r="12078" s="118" customFormat="1"/>
    <row r="12079" s="118" customFormat="1"/>
    <row r="12080" s="118" customFormat="1"/>
    <row r="12081" s="118" customFormat="1"/>
    <row r="12082" s="118" customFormat="1"/>
    <row r="12083" s="118" customFormat="1"/>
    <row r="12084" s="118" customFormat="1"/>
    <row r="12085" s="118" customFormat="1"/>
    <row r="12086" s="118" customFormat="1"/>
    <row r="12087" s="118" customFormat="1"/>
    <row r="12088" s="118" customFormat="1"/>
    <row r="12089" s="118" customFormat="1"/>
    <row r="12090" s="118" customFormat="1"/>
    <row r="12091" s="118" customFormat="1"/>
    <row r="12092" s="118" customFormat="1"/>
    <row r="12093" s="118" customFormat="1"/>
    <row r="12094" s="118" customFormat="1"/>
    <row r="12095" s="118" customFormat="1"/>
    <row r="12096" s="118" customFormat="1"/>
    <row r="12097" s="118" customFormat="1"/>
    <row r="12098" s="118" customFormat="1"/>
    <row r="12099" s="118" customFormat="1"/>
    <row r="12100" s="118" customFormat="1"/>
    <row r="12101" s="118" customFormat="1"/>
    <row r="12102" s="118" customFormat="1"/>
    <row r="12103" s="118" customFormat="1"/>
    <row r="12104" s="118" customFormat="1"/>
    <row r="12105" s="118" customFormat="1"/>
    <row r="12106" s="118" customFormat="1"/>
    <row r="12107" s="118" customFormat="1"/>
    <row r="12108" s="118" customFormat="1"/>
    <row r="12109" s="118" customFormat="1"/>
    <row r="12110" s="118" customFormat="1"/>
    <row r="12111" s="118" customFormat="1"/>
    <row r="12112" s="118" customFormat="1"/>
    <row r="12113" s="118" customFormat="1"/>
    <row r="12114" s="118" customFormat="1"/>
    <row r="12115" s="118" customFormat="1"/>
    <row r="12116" s="118" customFormat="1"/>
    <row r="12117" s="118" customFormat="1"/>
    <row r="12118" s="118" customFormat="1"/>
    <row r="12119" s="118" customFormat="1"/>
    <row r="12120" s="118" customFormat="1"/>
    <row r="12121" s="118" customFormat="1"/>
    <row r="12122" s="118" customFormat="1"/>
    <row r="12123" s="118" customFormat="1"/>
    <row r="12124" s="118" customFormat="1"/>
    <row r="12125" s="118" customFormat="1"/>
    <row r="12126" s="118" customFormat="1"/>
    <row r="12127" s="118" customFormat="1"/>
    <row r="12128" s="118" customFormat="1"/>
    <row r="12129" s="118" customFormat="1"/>
    <row r="12130" s="118" customFormat="1"/>
    <row r="12131" s="118" customFormat="1"/>
    <row r="12132" s="118" customFormat="1"/>
    <row r="12133" s="118" customFormat="1"/>
    <row r="12134" s="118" customFormat="1"/>
    <row r="12135" s="118" customFormat="1"/>
    <row r="12136" s="118" customFormat="1"/>
    <row r="12137" s="118" customFormat="1"/>
    <row r="12138" s="118" customFormat="1"/>
    <row r="12139" s="118" customFormat="1"/>
    <row r="12140" s="118" customFormat="1"/>
    <row r="12141" s="118" customFormat="1"/>
    <row r="12142" s="118" customFormat="1"/>
    <row r="12143" s="118" customFormat="1"/>
    <row r="12144" s="118" customFormat="1"/>
    <row r="12145" s="118" customFormat="1"/>
    <row r="12146" s="118" customFormat="1"/>
    <row r="12147" s="118" customFormat="1"/>
    <row r="12148" s="118" customFormat="1"/>
    <row r="12149" s="118" customFormat="1"/>
    <row r="12150" s="118" customFormat="1"/>
    <row r="12151" s="118" customFormat="1"/>
    <row r="12152" s="118" customFormat="1"/>
    <row r="12153" s="118" customFormat="1"/>
    <row r="12154" s="118" customFormat="1"/>
    <row r="12155" s="118" customFormat="1"/>
    <row r="12156" s="118" customFormat="1"/>
    <row r="12157" s="118" customFormat="1"/>
    <row r="12158" s="118" customFormat="1"/>
    <row r="12159" s="118" customFormat="1"/>
    <row r="12160" s="118" customFormat="1"/>
    <row r="12161" s="118" customFormat="1"/>
    <row r="12162" s="118" customFormat="1"/>
    <row r="12163" s="118" customFormat="1"/>
    <row r="12164" s="118" customFormat="1"/>
    <row r="12165" s="118" customFormat="1"/>
    <row r="12166" s="118" customFormat="1"/>
    <row r="12167" s="118" customFormat="1"/>
    <row r="12168" s="118" customFormat="1"/>
    <row r="12169" s="118" customFormat="1"/>
    <row r="12170" s="118" customFormat="1"/>
    <row r="12171" s="118" customFormat="1"/>
    <row r="12172" s="118" customFormat="1"/>
    <row r="12173" s="118" customFormat="1"/>
    <row r="12174" s="118" customFormat="1"/>
    <row r="12175" s="118" customFormat="1"/>
    <row r="12176" s="118" customFormat="1"/>
    <row r="12177" s="118" customFormat="1"/>
    <row r="12178" s="118" customFormat="1"/>
    <row r="12179" s="118" customFormat="1"/>
    <row r="12180" s="118" customFormat="1"/>
    <row r="12181" s="118" customFormat="1"/>
    <row r="12182" s="118" customFormat="1"/>
    <row r="12183" s="118" customFormat="1"/>
    <row r="12184" s="118" customFormat="1"/>
    <row r="12185" s="118" customFormat="1"/>
    <row r="12186" s="118" customFormat="1"/>
    <row r="12187" s="118" customFormat="1"/>
    <row r="12188" s="118" customFormat="1"/>
    <row r="12189" s="118" customFormat="1"/>
    <row r="12190" s="118" customFormat="1"/>
    <row r="12191" s="118" customFormat="1"/>
    <row r="12192" s="118" customFormat="1"/>
    <row r="12193" s="118" customFormat="1"/>
    <row r="12194" s="118" customFormat="1"/>
    <row r="12195" s="118" customFormat="1"/>
    <row r="12196" s="118" customFormat="1"/>
    <row r="12197" s="118" customFormat="1"/>
    <row r="12198" s="118" customFormat="1"/>
    <row r="12199" s="118" customFormat="1"/>
    <row r="12200" s="118" customFormat="1"/>
    <row r="12201" s="118" customFormat="1"/>
    <row r="12202" s="118" customFormat="1"/>
    <row r="12203" s="118" customFormat="1"/>
    <row r="12204" s="118" customFormat="1"/>
    <row r="12205" s="118" customFormat="1"/>
    <row r="12206" s="118" customFormat="1"/>
    <row r="12207" s="118" customFormat="1"/>
    <row r="12208" s="118" customFormat="1"/>
    <row r="12209" s="118" customFormat="1"/>
    <row r="12210" s="118" customFormat="1"/>
    <row r="12211" s="118" customFormat="1"/>
    <row r="12212" s="118" customFormat="1"/>
    <row r="12213" s="118" customFormat="1"/>
    <row r="12214" s="118" customFormat="1"/>
    <row r="12215" s="118" customFormat="1"/>
    <row r="12216" s="118" customFormat="1"/>
    <row r="12217" s="118" customFormat="1"/>
    <row r="12218" s="118" customFormat="1"/>
    <row r="12219" s="118" customFormat="1"/>
    <row r="12220" s="118" customFormat="1"/>
    <row r="12221" s="118" customFormat="1"/>
    <row r="12222" s="118" customFormat="1"/>
    <row r="12223" s="118" customFormat="1"/>
    <row r="12224" s="118" customFormat="1"/>
    <row r="12225" s="118" customFormat="1"/>
    <row r="12226" s="118" customFormat="1"/>
    <row r="12227" s="118" customFormat="1"/>
    <row r="12228" s="118" customFormat="1"/>
    <row r="12229" s="118" customFormat="1"/>
    <row r="12230" s="118" customFormat="1"/>
    <row r="12231" s="118" customFormat="1"/>
    <row r="12232" s="118" customFormat="1"/>
    <row r="12233" s="118" customFormat="1"/>
    <row r="12234" s="118" customFormat="1"/>
    <row r="12235" s="118" customFormat="1"/>
    <row r="12236" s="118" customFormat="1"/>
    <row r="12237" s="118" customFormat="1"/>
    <row r="12238" s="118" customFormat="1"/>
    <row r="12239" s="118" customFormat="1"/>
    <row r="12240" s="118" customFormat="1"/>
    <row r="12241" s="118" customFormat="1"/>
    <row r="12242" s="118" customFormat="1"/>
    <row r="12243" s="118" customFormat="1"/>
    <row r="12244" s="118" customFormat="1"/>
    <row r="12245" s="118" customFormat="1"/>
    <row r="12246" s="118" customFormat="1"/>
    <row r="12247" s="118" customFormat="1"/>
    <row r="12248" s="118" customFormat="1"/>
    <row r="12249" s="118" customFormat="1"/>
    <row r="12250" s="118" customFormat="1"/>
    <row r="12251" s="118" customFormat="1"/>
    <row r="12252" s="118" customFormat="1"/>
    <row r="12253" s="118" customFormat="1"/>
    <row r="12254" s="118" customFormat="1"/>
    <row r="12255" s="118" customFormat="1"/>
    <row r="12256" s="118" customFormat="1"/>
    <row r="12257" s="118" customFormat="1"/>
    <row r="12258" s="118" customFormat="1"/>
    <row r="12259" s="118" customFormat="1"/>
    <row r="12260" s="118" customFormat="1"/>
    <row r="12261" s="118" customFormat="1"/>
    <row r="12262" s="118" customFormat="1"/>
    <row r="12263" s="118" customFormat="1"/>
    <row r="12264" s="118" customFormat="1"/>
    <row r="12265" s="118" customFormat="1"/>
    <row r="12266" s="118" customFormat="1"/>
    <row r="12267" s="118" customFormat="1"/>
    <row r="12268" s="118" customFormat="1"/>
    <row r="12269" s="118" customFormat="1"/>
    <row r="12270" s="118" customFormat="1"/>
    <row r="12271" s="118" customFormat="1"/>
    <row r="12272" s="118" customFormat="1"/>
    <row r="12273" s="118" customFormat="1"/>
    <row r="12274" s="118" customFormat="1"/>
    <row r="12275" s="118" customFormat="1"/>
    <row r="12276" s="118" customFormat="1"/>
    <row r="12277" s="118" customFormat="1"/>
    <row r="12278" s="118" customFormat="1"/>
    <row r="12279" s="118" customFormat="1"/>
    <row r="12280" s="118" customFormat="1"/>
    <row r="12281" s="118" customFormat="1"/>
    <row r="12282" s="118" customFormat="1"/>
    <row r="12283" s="118" customFormat="1"/>
    <row r="12284" s="118" customFormat="1"/>
    <row r="12285" s="118" customFormat="1"/>
    <row r="12286" s="118" customFormat="1"/>
    <row r="12287" s="118" customFormat="1"/>
    <row r="12288" s="118" customFormat="1"/>
    <row r="12289" s="118" customFormat="1"/>
    <row r="12290" s="118" customFormat="1"/>
    <row r="12291" s="118" customFormat="1"/>
    <row r="12292" s="118" customFormat="1"/>
    <row r="12293" s="118" customFormat="1"/>
    <row r="12294" s="118" customFormat="1"/>
    <row r="12295" s="118" customFormat="1"/>
    <row r="12296" s="118" customFormat="1"/>
    <row r="12297" s="118" customFormat="1"/>
    <row r="12298" s="118" customFormat="1"/>
    <row r="12299" s="118" customFormat="1"/>
    <row r="12300" s="118" customFormat="1"/>
    <row r="12301" s="118" customFormat="1"/>
    <row r="12302" s="118" customFormat="1"/>
    <row r="12303" s="118" customFormat="1"/>
    <row r="12304" s="118" customFormat="1"/>
    <row r="12305" s="118" customFormat="1"/>
    <row r="12306" s="118" customFormat="1"/>
    <row r="12307" s="118" customFormat="1"/>
    <row r="12308" s="118" customFormat="1"/>
    <row r="12309" s="118" customFormat="1"/>
    <row r="12310" s="118" customFormat="1"/>
    <row r="12311" s="118" customFormat="1"/>
    <row r="12312" s="118" customFormat="1"/>
    <row r="12313" s="118" customFormat="1"/>
    <row r="12314" s="118" customFormat="1"/>
    <row r="12315" s="118" customFormat="1"/>
    <row r="12316" s="118" customFormat="1"/>
    <row r="12317" s="118" customFormat="1"/>
    <row r="12318" s="118" customFormat="1"/>
    <row r="12319" s="118" customFormat="1"/>
    <row r="12320" s="118" customFormat="1"/>
    <row r="12321" s="118" customFormat="1"/>
    <row r="12322" s="118" customFormat="1"/>
    <row r="12323" s="118" customFormat="1"/>
    <row r="12324" s="118" customFormat="1"/>
    <row r="12325" s="118" customFormat="1"/>
    <row r="12326" s="118" customFormat="1"/>
    <row r="12327" s="118" customFormat="1"/>
    <row r="12328" s="118" customFormat="1"/>
    <row r="12329" s="118" customFormat="1"/>
    <row r="12330" s="118" customFormat="1"/>
    <row r="12331" s="118" customFormat="1"/>
    <row r="12332" s="118" customFormat="1"/>
    <row r="12333" s="118" customFormat="1"/>
    <row r="12334" s="118" customFormat="1"/>
    <row r="12335" s="118" customFormat="1"/>
    <row r="12336" s="118" customFormat="1"/>
    <row r="12337" s="118" customFormat="1"/>
    <row r="12338" s="118" customFormat="1"/>
    <row r="12339" s="118" customFormat="1"/>
    <row r="12340" s="118" customFormat="1"/>
    <row r="12341" s="118" customFormat="1"/>
    <row r="12342" s="118" customFormat="1"/>
    <row r="12343" s="118" customFormat="1"/>
    <row r="12344" s="118" customFormat="1"/>
    <row r="12345" s="118" customFormat="1"/>
    <row r="12346" s="118" customFormat="1"/>
    <row r="12347" s="118" customFormat="1"/>
    <row r="12348" s="118" customFormat="1"/>
    <row r="12349" s="118" customFormat="1"/>
    <row r="12350" s="118" customFormat="1"/>
    <row r="12351" s="118" customFormat="1"/>
    <row r="12352" s="118" customFormat="1"/>
    <row r="12353" s="118" customFormat="1"/>
    <row r="12354" s="118" customFormat="1"/>
    <row r="12355" s="118" customFormat="1"/>
    <row r="12356" s="118" customFormat="1"/>
    <row r="12357" s="118" customFormat="1"/>
    <row r="12358" s="118" customFormat="1"/>
    <row r="12359" s="118" customFormat="1"/>
    <row r="12360" s="118" customFormat="1"/>
    <row r="12361" s="118" customFormat="1"/>
    <row r="12362" s="118" customFormat="1"/>
    <row r="12363" s="118" customFormat="1"/>
    <row r="12364" s="118" customFormat="1"/>
    <row r="12365" s="118" customFormat="1"/>
    <row r="12366" s="118" customFormat="1"/>
    <row r="12367" s="118" customFormat="1"/>
    <row r="12368" s="118" customFormat="1"/>
    <row r="12369" s="118" customFormat="1"/>
    <row r="12370" s="118" customFormat="1"/>
    <row r="12371" s="118" customFormat="1"/>
    <row r="12372" s="118" customFormat="1"/>
    <row r="12373" s="118" customFormat="1"/>
    <row r="12374" s="118" customFormat="1"/>
    <row r="12375" s="118" customFormat="1"/>
    <row r="12376" s="118" customFormat="1"/>
    <row r="12377" s="118" customFormat="1"/>
    <row r="12378" s="118" customFormat="1"/>
    <row r="12379" s="118" customFormat="1"/>
    <row r="12380" s="118" customFormat="1"/>
    <row r="12381" s="118" customFormat="1"/>
    <row r="12382" s="118" customFormat="1"/>
    <row r="12383" s="118" customFormat="1"/>
    <row r="12384" s="118" customFormat="1"/>
    <row r="12385" s="118" customFormat="1"/>
    <row r="12386" s="118" customFormat="1"/>
    <row r="12387" s="118" customFormat="1"/>
    <row r="12388" s="118" customFormat="1"/>
    <row r="12389" s="118" customFormat="1"/>
    <row r="12390" s="118" customFormat="1"/>
    <row r="12391" s="118" customFormat="1"/>
    <row r="12392" s="118" customFormat="1"/>
    <row r="12393" s="118" customFormat="1"/>
    <row r="12394" s="118" customFormat="1"/>
    <row r="12395" s="118" customFormat="1"/>
    <row r="12396" s="118" customFormat="1"/>
    <row r="12397" s="118" customFormat="1"/>
    <row r="12398" s="118" customFormat="1"/>
    <row r="12399" s="118" customFormat="1"/>
    <row r="12400" s="118" customFormat="1"/>
    <row r="12401" s="118" customFormat="1"/>
    <row r="12402" s="118" customFormat="1"/>
    <row r="12403" s="118" customFormat="1"/>
    <row r="12404" s="118" customFormat="1"/>
    <row r="12405" s="118" customFormat="1"/>
    <row r="12406" s="118" customFormat="1"/>
    <row r="12407" s="118" customFormat="1"/>
    <row r="12408" s="118" customFormat="1"/>
    <row r="12409" s="118" customFormat="1"/>
    <row r="12410" s="118" customFormat="1"/>
    <row r="12411" s="118" customFormat="1"/>
    <row r="12412" s="118" customFormat="1"/>
    <row r="12413" s="118" customFormat="1"/>
    <row r="12414" s="118" customFormat="1"/>
    <row r="12415" s="118" customFormat="1"/>
    <row r="12416" s="118" customFormat="1"/>
    <row r="12417" s="118" customFormat="1"/>
    <row r="12418" s="118" customFormat="1"/>
    <row r="12419" s="118" customFormat="1"/>
    <row r="12420" s="118" customFormat="1"/>
    <row r="12421" s="118" customFormat="1"/>
    <row r="12422" s="118" customFormat="1"/>
    <row r="12423" s="118" customFormat="1"/>
    <row r="12424" s="118" customFormat="1"/>
    <row r="12425" s="118" customFormat="1"/>
    <row r="12426" s="118" customFormat="1"/>
    <row r="12427" s="118" customFormat="1"/>
    <row r="12428" s="118" customFormat="1"/>
    <row r="12429" s="118" customFormat="1"/>
    <row r="12430" s="118" customFormat="1"/>
    <row r="12431" s="118" customFormat="1"/>
    <row r="12432" s="118" customFormat="1"/>
    <row r="12433" s="118" customFormat="1"/>
    <row r="12434" s="118" customFormat="1"/>
    <row r="12435" s="118" customFormat="1"/>
    <row r="12436" s="118" customFormat="1"/>
    <row r="12437" s="118" customFormat="1"/>
    <row r="12438" s="118" customFormat="1"/>
    <row r="12439" s="118" customFormat="1"/>
    <row r="12440" s="118" customFormat="1"/>
    <row r="12441" s="118" customFormat="1"/>
    <row r="12442" s="118" customFormat="1"/>
    <row r="12443" s="118" customFormat="1"/>
    <row r="12444" s="118" customFormat="1"/>
    <row r="12445" s="118" customFormat="1"/>
    <row r="12446" s="118" customFormat="1"/>
    <row r="12447" s="118" customFormat="1"/>
    <row r="12448" s="118" customFormat="1"/>
    <row r="12449" s="118" customFormat="1"/>
    <row r="12450" s="118" customFormat="1"/>
    <row r="12451" s="118" customFormat="1"/>
    <row r="12452" s="118" customFormat="1"/>
    <row r="12453" s="118" customFormat="1"/>
    <row r="12454" s="118" customFormat="1"/>
    <row r="12455" s="118" customFormat="1"/>
    <row r="12456" s="118" customFormat="1"/>
    <row r="12457" s="118" customFormat="1"/>
    <row r="12458" s="118" customFormat="1"/>
    <row r="12459" s="118" customFormat="1"/>
    <row r="12460" s="118" customFormat="1"/>
    <row r="12461" s="118" customFormat="1"/>
    <row r="12462" s="118" customFormat="1"/>
    <row r="12463" s="118" customFormat="1"/>
    <row r="12464" s="118" customFormat="1"/>
    <row r="12465" s="118" customFormat="1"/>
    <row r="12466" s="118" customFormat="1"/>
    <row r="12467" s="118" customFormat="1"/>
    <row r="12468" s="118" customFormat="1"/>
    <row r="12469" s="118" customFormat="1"/>
    <row r="12470" s="118" customFormat="1"/>
    <row r="12471" s="118" customFormat="1"/>
    <row r="12472" s="118" customFormat="1"/>
    <row r="12473" s="118" customFormat="1"/>
    <row r="12474" s="118" customFormat="1"/>
    <row r="12475" s="118" customFormat="1"/>
    <row r="12476" s="118" customFormat="1"/>
    <row r="12477" s="118" customFormat="1"/>
    <row r="12478" s="118" customFormat="1"/>
    <row r="12479" s="118" customFormat="1"/>
    <row r="12480" s="118" customFormat="1"/>
    <row r="12481" s="118" customFormat="1"/>
    <row r="12482" s="118" customFormat="1"/>
    <row r="12483" s="118" customFormat="1"/>
    <row r="12484" s="118" customFormat="1"/>
    <row r="12485" s="118" customFormat="1"/>
    <row r="12486" s="118" customFormat="1"/>
    <row r="12487" s="118" customFormat="1"/>
    <row r="12488" s="118" customFormat="1"/>
    <row r="12489" s="118" customFormat="1"/>
    <row r="12490" s="118" customFormat="1"/>
    <row r="12491" s="118" customFormat="1"/>
    <row r="12492" s="118" customFormat="1"/>
    <row r="12493" s="118" customFormat="1"/>
    <row r="12494" s="118" customFormat="1"/>
    <row r="12495" s="118" customFormat="1"/>
    <row r="12496" s="118" customFormat="1"/>
    <row r="12497" s="118" customFormat="1"/>
    <row r="12498" s="118" customFormat="1"/>
    <row r="12499" s="118" customFormat="1"/>
    <row r="12500" s="118" customFormat="1"/>
    <row r="12501" s="118" customFormat="1"/>
    <row r="12502" s="118" customFormat="1"/>
    <row r="12503" s="118" customFormat="1"/>
    <row r="12504" s="118" customFormat="1"/>
    <row r="12505" s="118" customFormat="1"/>
    <row r="12506" s="118" customFormat="1"/>
    <row r="12507" s="118" customFormat="1"/>
    <row r="12508" s="118" customFormat="1"/>
    <row r="12509" s="118" customFormat="1"/>
    <row r="12510" s="118" customFormat="1"/>
    <row r="12511" s="118" customFormat="1"/>
    <row r="12512" s="118" customFormat="1"/>
    <row r="12513" s="118" customFormat="1"/>
    <row r="12514" s="118" customFormat="1"/>
    <row r="12515" s="118" customFormat="1"/>
    <row r="12516" s="118" customFormat="1"/>
    <row r="12517" s="118" customFormat="1"/>
    <row r="12518" s="118" customFormat="1"/>
    <row r="12519" s="118" customFormat="1"/>
    <row r="12520" s="118" customFormat="1"/>
    <row r="12521" s="118" customFormat="1"/>
    <row r="12522" s="118" customFormat="1"/>
    <row r="12523" s="118" customFormat="1"/>
    <row r="12524" s="118" customFormat="1"/>
    <row r="12525" s="118" customFormat="1"/>
    <row r="12526" s="118" customFormat="1"/>
    <row r="12527" s="118" customFormat="1"/>
    <row r="12528" s="118" customFormat="1"/>
    <row r="12529" s="118" customFormat="1"/>
    <row r="12530" s="118" customFormat="1"/>
    <row r="12531" s="118" customFormat="1"/>
    <row r="12532" s="118" customFormat="1"/>
    <row r="12533" s="118" customFormat="1"/>
    <row r="12534" s="118" customFormat="1"/>
    <row r="12535" s="118" customFormat="1"/>
    <row r="12536" s="118" customFormat="1"/>
    <row r="12537" s="118" customFormat="1"/>
    <row r="12538" s="118" customFormat="1"/>
    <row r="12539" s="118" customFormat="1"/>
    <row r="12540" s="118" customFormat="1"/>
    <row r="12541" s="118" customFormat="1"/>
    <row r="12542" s="118" customFormat="1"/>
    <row r="12543" s="118" customFormat="1"/>
    <row r="12544" s="118" customFormat="1"/>
    <row r="12545" s="118" customFormat="1"/>
    <row r="12546" s="118" customFormat="1"/>
    <row r="12547" s="118" customFormat="1"/>
    <row r="12548" s="118" customFormat="1"/>
    <row r="12549" s="118" customFormat="1"/>
    <row r="12550" s="118" customFormat="1"/>
    <row r="12551" s="118" customFormat="1"/>
    <row r="12552" s="118" customFormat="1"/>
    <row r="12553" s="118" customFormat="1"/>
    <row r="12554" s="118" customFormat="1"/>
    <row r="12555" s="118" customFormat="1"/>
    <row r="12556" s="118" customFormat="1"/>
    <row r="12557" s="118" customFormat="1"/>
    <row r="12558" s="118" customFormat="1"/>
    <row r="12559" s="118" customFormat="1"/>
    <row r="12560" s="118" customFormat="1"/>
    <row r="12561" s="118" customFormat="1"/>
    <row r="12562" s="118" customFormat="1"/>
    <row r="12563" s="118" customFormat="1"/>
    <row r="12564" s="118" customFormat="1"/>
    <row r="12565" s="118" customFormat="1"/>
    <row r="12566" s="118" customFormat="1"/>
    <row r="12567" s="118" customFormat="1"/>
    <row r="12568" s="118" customFormat="1"/>
    <row r="12569" s="118" customFormat="1"/>
    <row r="12570" s="118" customFormat="1"/>
    <row r="12571" s="118" customFormat="1"/>
    <row r="12572" s="118" customFormat="1"/>
    <row r="12573" s="118" customFormat="1"/>
    <row r="12574" s="118" customFormat="1"/>
    <row r="12575" s="118" customFormat="1"/>
    <row r="12576" s="118" customFormat="1"/>
    <row r="12577" s="118" customFormat="1"/>
    <row r="12578" s="118" customFormat="1"/>
    <row r="12579" s="118" customFormat="1"/>
    <row r="12580" s="118" customFormat="1"/>
    <row r="12581" s="118" customFormat="1"/>
    <row r="12582" s="118" customFormat="1"/>
    <row r="12583" s="118" customFormat="1"/>
    <row r="12584" s="118" customFormat="1"/>
    <row r="12585" s="118" customFormat="1"/>
    <row r="12586" s="118" customFormat="1"/>
    <row r="12587" s="118" customFormat="1"/>
    <row r="12588" s="118" customFormat="1"/>
    <row r="12589" s="118" customFormat="1"/>
    <row r="12590" s="118" customFormat="1"/>
    <row r="12591" s="118" customFormat="1"/>
    <row r="12592" s="118" customFormat="1"/>
    <row r="12593" s="118" customFormat="1"/>
    <row r="12594" s="118" customFormat="1"/>
    <row r="12595" s="118" customFormat="1"/>
    <row r="12596" s="118" customFormat="1"/>
    <row r="12597" s="118" customFormat="1"/>
    <row r="12598" s="118" customFormat="1"/>
    <row r="12599" s="118" customFormat="1"/>
    <row r="12600" s="118" customFormat="1"/>
    <row r="12601" s="118" customFormat="1"/>
    <row r="12602" s="118" customFormat="1"/>
    <row r="12603" s="118" customFormat="1"/>
    <row r="12604" s="118" customFormat="1"/>
    <row r="12605" s="118" customFormat="1"/>
    <row r="12606" s="118" customFormat="1"/>
    <row r="12607" s="118" customFormat="1"/>
    <row r="12608" s="118" customFormat="1"/>
    <row r="12609" s="118" customFormat="1"/>
    <row r="12610" s="118" customFormat="1"/>
    <row r="12611" s="118" customFormat="1"/>
    <row r="12612" s="118" customFormat="1"/>
    <row r="12613" s="118" customFormat="1"/>
    <row r="12614" s="118" customFormat="1"/>
    <row r="12615" s="118" customFormat="1"/>
    <row r="12616" s="118" customFormat="1"/>
    <row r="12617" s="118" customFormat="1"/>
    <row r="12618" s="118" customFormat="1"/>
    <row r="12619" s="118" customFormat="1"/>
    <row r="12620" s="118" customFormat="1"/>
    <row r="12621" s="118" customFormat="1"/>
    <row r="12622" s="118" customFormat="1"/>
    <row r="12623" s="118" customFormat="1"/>
    <row r="12624" s="118" customFormat="1"/>
    <row r="12625" s="118" customFormat="1"/>
    <row r="12626" s="118" customFormat="1"/>
    <row r="12627" s="118" customFormat="1"/>
    <row r="12628" s="118" customFormat="1"/>
    <row r="12629" s="118" customFormat="1"/>
    <row r="12630" s="118" customFormat="1"/>
    <row r="12631" s="118" customFormat="1"/>
    <row r="12632" s="118" customFormat="1"/>
    <row r="12633" s="118" customFormat="1"/>
    <row r="12634" s="118" customFormat="1"/>
    <row r="12635" s="118" customFormat="1"/>
    <row r="12636" s="118" customFormat="1"/>
    <row r="12637" s="118" customFormat="1"/>
    <row r="12638" s="118" customFormat="1"/>
    <row r="12639" s="118" customFormat="1"/>
    <row r="12640" s="118" customFormat="1"/>
    <row r="12641" s="118" customFormat="1"/>
    <row r="12642" s="118" customFormat="1"/>
    <row r="12643" s="118" customFormat="1"/>
    <row r="12644" s="118" customFormat="1"/>
    <row r="12645" s="118" customFormat="1"/>
    <row r="12646" s="118" customFormat="1"/>
    <row r="12647" s="118" customFormat="1"/>
    <row r="12648" s="118" customFormat="1"/>
    <row r="12649" s="118" customFormat="1"/>
    <row r="12650" s="118" customFormat="1"/>
    <row r="12651" s="118" customFormat="1"/>
    <row r="12652" s="118" customFormat="1"/>
    <row r="12653" s="118" customFormat="1"/>
    <row r="12654" s="118" customFormat="1"/>
    <row r="12655" s="118" customFormat="1"/>
    <row r="12656" s="118" customFormat="1"/>
    <row r="12657" s="118" customFormat="1"/>
    <row r="12658" s="118" customFormat="1"/>
    <row r="12659" s="118" customFormat="1"/>
    <row r="12660" s="118" customFormat="1"/>
    <row r="12661" s="118" customFormat="1"/>
    <row r="12662" s="118" customFormat="1"/>
    <row r="12663" s="118" customFormat="1"/>
    <row r="12664" s="118" customFormat="1"/>
    <row r="12665" s="118" customFormat="1"/>
    <row r="12666" s="118" customFormat="1"/>
    <row r="12667" s="118" customFormat="1"/>
    <row r="12668" s="118" customFormat="1"/>
    <row r="12669" s="118" customFormat="1"/>
    <row r="12670" s="118" customFormat="1"/>
    <row r="12671" s="118" customFormat="1"/>
    <row r="12672" s="118" customFormat="1"/>
    <row r="12673" s="118" customFormat="1"/>
    <row r="12674" s="118" customFormat="1"/>
    <row r="12675" s="118" customFormat="1"/>
    <row r="12676" s="118" customFormat="1"/>
    <row r="12677" s="118" customFormat="1"/>
    <row r="12678" s="118" customFormat="1"/>
    <row r="12679" s="118" customFormat="1"/>
    <row r="12680" s="118" customFormat="1"/>
    <row r="12681" s="118" customFormat="1"/>
    <row r="12682" s="118" customFormat="1"/>
    <row r="12683" s="118" customFormat="1"/>
    <row r="12684" s="118" customFormat="1"/>
    <row r="12685" s="118" customFormat="1"/>
    <row r="12686" s="118" customFormat="1"/>
    <row r="12687" s="118" customFormat="1"/>
    <row r="12688" s="118" customFormat="1"/>
    <row r="12689" s="118" customFormat="1"/>
    <row r="12690" s="118" customFormat="1"/>
    <row r="12691" s="118" customFormat="1"/>
    <row r="12692" s="118" customFormat="1"/>
    <row r="12693" s="118" customFormat="1"/>
    <row r="12694" s="118" customFormat="1"/>
    <row r="12695" s="118" customFormat="1"/>
    <row r="12696" s="118" customFormat="1"/>
    <row r="12697" s="118" customFormat="1"/>
    <row r="12698" s="118" customFormat="1"/>
    <row r="12699" s="118" customFormat="1"/>
    <row r="12700" s="118" customFormat="1"/>
    <row r="12701" s="118" customFormat="1"/>
    <row r="12702" s="118" customFormat="1"/>
    <row r="12703" s="118" customFormat="1"/>
    <row r="12704" s="118" customFormat="1"/>
    <row r="12705" s="118" customFormat="1"/>
    <row r="12706" s="118" customFormat="1"/>
    <row r="12707" s="118" customFormat="1"/>
    <row r="12708" s="118" customFormat="1"/>
    <row r="12709" s="118" customFormat="1"/>
    <row r="12710" s="118" customFormat="1"/>
    <row r="12711" s="118" customFormat="1"/>
    <row r="12712" s="118" customFormat="1"/>
    <row r="12713" s="118" customFormat="1"/>
    <row r="12714" s="118" customFormat="1"/>
    <row r="12715" s="118" customFormat="1"/>
    <row r="12716" s="118" customFormat="1"/>
    <row r="12717" s="118" customFormat="1"/>
    <row r="12718" s="118" customFormat="1"/>
    <row r="12719" s="118" customFormat="1"/>
    <row r="12720" s="118" customFormat="1"/>
    <row r="12721" s="118" customFormat="1"/>
    <row r="12722" s="118" customFormat="1"/>
    <row r="12723" s="118" customFormat="1"/>
    <row r="12724" s="118" customFormat="1"/>
    <row r="12725" s="118" customFormat="1"/>
    <row r="12726" s="118" customFormat="1"/>
    <row r="12727" s="118" customFormat="1"/>
    <row r="12728" s="118" customFormat="1"/>
    <row r="12729" s="118" customFormat="1"/>
    <row r="12730" s="118" customFormat="1"/>
    <row r="12731" s="118" customFormat="1"/>
    <row r="12732" s="118" customFormat="1"/>
    <row r="12733" s="118" customFormat="1"/>
    <row r="12734" s="118" customFormat="1"/>
    <row r="12735" s="118" customFormat="1"/>
    <row r="12736" s="118" customFormat="1"/>
    <row r="12737" s="118" customFormat="1"/>
    <row r="12738" s="118" customFormat="1"/>
    <row r="12739" s="118" customFormat="1"/>
    <row r="12740" s="118" customFormat="1"/>
    <row r="12741" s="118" customFormat="1"/>
    <row r="12742" s="118" customFormat="1"/>
    <row r="12743" s="118" customFormat="1"/>
    <row r="12744" s="118" customFormat="1"/>
    <row r="12745" s="118" customFormat="1"/>
    <row r="12746" s="118" customFormat="1"/>
    <row r="12747" s="118" customFormat="1"/>
    <row r="12748" s="118" customFormat="1"/>
    <row r="12749" s="118" customFormat="1"/>
    <row r="12750" s="118" customFormat="1"/>
    <row r="12751" s="118" customFormat="1"/>
    <row r="12752" s="118" customFormat="1"/>
    <row r="12753" s="118" customFormat="1"/>
    <row r="12754" s="118" customFormat="1"/>
    <row r="12755" s="118" customFormat="1"/>
    <row r="12756" s="118" customFormat="1"/>
    <row r="12757" s="118" customFormat="1"/>
    <row r="12758" s="118" customFormat="1"/>
    <row r="12759" s="118" customFormat="1"/>
    <row r="12760" s="118" customFormat="1"/>
    <row r="12761" s="118" customFormat="1"/>
    <row r="12762" s="118" customFormat="1"/>
    <row r="12763" s="118" customFormat="1"/>
    <row r="12764" s="118" customFormat="1"/>
    <row r="12765" s="118" customFormat="1"/>
    <row r="12766" s="118" customFormat="1"/>
    <row r="12767" s="118" customFormat="1"/>
    <row r="12768" s="118" customFormat="1"/>
    <row r="12769" s="118" customFormat="1"/>
    <row r="12770" s="118" customFormat="1"/>
    <row r="12771" s="118" customFormat="1"/>
    <row r="12772" s="118" customFormat="1"/>
    <row r="12773" s="118" customFormat="1"/>
    <row r="12774" s="118" customFormat="1"/>
    <row r="12775" s="118" customFormat="1"/>
    <row r="12776" s="118" customFormat="1"/>
    <row r="12777" s="118" customFormat="1"/>
    <row r="12778" s="118" customFormat="1"/>
    <row r="12779" s="118" customFormat="1"/>
    <row r="12780" s="118" customFormat="1"/>
    <row r="12781" s="118" customFormat="1"/>
    <row r="12782" s="118" customFormat="1"/>
    <row r="12783" s="118" customFormat="1"/>
    <row r="12784" s="118" customFormat="1"/>
    <row r="12785" s="118" customFormat="1"/>
    <row r="12786" s="118" customFormat="1"/>
    <row r="12787" s="118" customFormat="1"/>
    <row r="12788" s="118" customFormat="1"/>
    <row r="12789" s="118" customFormat="1"/>
    <row r="12790" s="118" customFormat="1"/>
    <row r="12791" s="118" customFormat="1"/>
    <row r="12792" s="118" customFormat="1"/>
    <row r="12793" s="118" customFormat="1"/>
    <row r="12794" s="118" customFormat="1"/>
    <row r="12795" s="118" customFormat="1"/>
    <row r="12796" s="118" customFormat="1"/>
    <row r="12797" s="118" customFormat="1"/>
    <row r="12798" s="118" customFormat="1"/>
    <row r="12799" s="118" customFormat="1"/>
    <row r="12800" s="118" customFormat="1"/>
    <row r="12801" s="118" customFormat="1"/>
    <row r="12802" s="118" customFormat="1"/>
    <row r="12803" s="118" customFormat="1"/>
    <row r="12804" s="118" customFormat="1"/>
    <row r="12805" s="118" customFormat="1"/>
    <row r="12806" s="118" customFormat="1"/>
    <row r="12807" s="118" customFormat="1"/>
    <row r="12808" s="118" customFormat="1"/>
    <row r="12809" s="118" customFormat="1"/>
    <row r="12810" s="118" customFormat="1"/>
    <row r="12811" s="118" customFormat="1"/>
    <row r="12812" s="118" customFormat="1"/>
    <row r="12813" s="118" customFormat="1"/>
    <row r="12814" s="118" customFormat="1"/>
    <row r="12815" s="118" customFormat="1"/>
    <row r="12816" s="118" customFormat="1"/>
    <row r="12817" s="118" customFormat="1"/>
    <row r="12818" s="118" customFormat="1"/>
    <row r="12819" s="118" customFormat="1"/>
    <row r="12820" s="118" customFormat="1"/>
    <row r="12821" s="118" customFormat="1"/>
    <row r="12822" s="118" customFormat="1"/>
    <row r="12823" s="118" customFormat="1"/>
    <row r="12824" s="118" customFormat="1"/>
    <row r="12825" s="118" customFormat="1"/>
    <row r="12826" s="118" customFormat="1"/>
    <row r="12827" s="118" customFormat="1"/>
    <row r="12828" s="118" customFormat="1"/>
    <row r="12829" s="118" customFormat="1"/>
    <row r="12830" s="118" customFormat="1"/>
    <row r="12831" s="118" customFormat="1"/>
    <row r="12832" s="118" customFormat="1"/>
    <row r="12833" s="118" customFormat="1"/>
    <row r="12834" s="118" customFormat="1"/>
    <row r="12835" s="118" customFormat="1"/>
    <row r="12836" s="118" customFormat="1"/>
    <row r="12837" s="118" customFormat="1"/>
    <row r="12838" s="118" customFormat="1"/>
    <row r="12839" s="118" customFormat="1"/>
    <row r="12840" s="118" customFormat="1"/>
    <row r="12841" s="118" customFormat="1"/>
    <row r="12842" s="118" customFormat="1"/>
    <row r="12843" s="118" customFormat="1"/>
    <row r="12844" s="118" customFormat="1"/>
    <row r="12845" s="118" customFormat="1"/>
    <row r="12846" s="118" customFormat="1"/>
    <row r="12847" s="118" customFormat="1"/>
    <row r="12848" s="118" customFormat="1"/>
    <row r="12849" s="118" customFormat="1"/>
    <row r="12850" s="118" customFormat="1"/>
    <row r="12851" s="118" customFormat="1"/>
    <row r="12852" s="118" customFormat="1"/>
    <row r="12853" s="118" customFormat="1"/>
    <row r="12854" s="118" customFormat="1"/>
    <row r="12855" s="118" customFormat="1"/>
    <row r="12856" s="118" customFormat="1"/>
    <row r="12857" s="118" customFormat="1"/>
    <row r="12858" s="118" customFormat="1"/>
    <row r="12859" s="118" customFormat="1"/>
    <row r="12860" s="118" customFormat="1"/>
    <row r="12861" s="118" customFormat="1"/>
    <row r="12862" s="118" customFormat="1"/>
    <row r="12863" s="118" customFormat="1"/>
    <row r="12864" s="118" customFormat="1"/>
    <row r="12865" s="118" customFormat="1"/>
    <row r="12866" s="118" customFormat="1"/>
    <row r="12867" s="118" customFormat="1"/>
    <row r="12868" s="118" customFormat="1"/>
    <row r="12869" s="118" customFormat="1"/>
    <row r="12870" s="118" customFormat="1"/>
    <row r="12871" s="118" customFormat="1"/>
    <row r="12872" s="118" customFormat="1"/>
    <row r="12873" s="118" customFormat="1"/>
    <row r="12874" s="118" customFormat="1"/>
    <row r="12875" s="118" customFormat="1"/>
    <row r="12876" s="118" customFormat="1"/>
    <row r="12877" s="118" customFormat="1"/>
    <row r="12878" s="118" customFormat="1"/>
    <row r="12879" s="118" customFormat="1"/>
    <row r="12880" s="118" customFormat="1"/>
    <row r="12881" s="118" customFormat="1"/>
    <row r="12882" s="118" customFormat="1"/>
    <row r="12883" s="118" customFormat="1"/>
    <row r="12884" s="118" customFormat="1"/>
    <row r="12885" s="118" customFormat="1"/>
    <row r="12886" s="118" customFormat="1"/>
    <row r="12887" s="118" customFormat="1"/>
    <row r="12888" s="118" customFormat="1"/>
    <row r="12889" s="118" customFormat="1"/>
    <row r="12890" s="118" customFormat="1"/>
    <row r="12891" s="118" customFormat="1"/>
    <row r="12892" s="118" customFormat="1"/>
    <row r="12893" s="118" customFormat="1"/>
    <row r="12894" s="118" customFormat="1"/>
    <row r="12895" s="118" customFormat="1"/>
    <row r="12896" s="118" customFormat="1"/>
    <row r="12897" s="118" customFormat="1"/>
    <row r="12898" s="118" customFormat="1"/>
    <row r="12899" s="118" customFormat="1"/>
    <row r="12900" s="118" customFormat="1"/>
    <row r="12901" s="118" customFormat="1"/>
    <row r="12902" s="118" customFormat="1"/>
    <row r="12903" s="118" customFormat="1"/>
    <row r="12904" s="118" customFormat="1"/>
    <row r="12905" s="118" customFormat="1"/>
    <row r="12906" s="118" customFormat="1"/>
    <row r="12907" s="118" customFormat="1"/>
    <row r="12908" s="118" customFormat="1"/>
    <row r="12909" s="118" customFormat="1"/>
    <row r="12910" s="118" customFormat="1"/>
    <row r="12911" s="118" customFormat="1"/>
    <row r="12912" s="118" customFormat="1"/>
    <row r="12913" s="118" customFormat="1"/>
    <row r="12914" s="118" customFormat="1"/>
    <row r="12915" s="118" customFormat="1"/>
    <row r="12916" s="118" customFormat="1"/>
    <row r="12917" s="118" customFormat="1"/>
    <row r="12918" s="118" customFormat="1"/>
    <row r="12919" s="118" customFormat="1"/>
    <row r="12920" s="118" customFormat="1"/>
    <row r="12921" s="118" customFormat="1"/>
    <row r="12922" s="118" customFormat="1"/>
    <row r="12923" s="118" customFormat="1"/>
    <row r="12924" s="118" customFormat="1"/>
    <row r="12925" s="118" customFormat="1"/>
    <row r="12926" s="118" customFormat="1"/>
    <row r="12927" s="118" customFormat="1"/>
    <row r="12928" s="118" customFormat="1"/>
    <row r="12929" s="118" customFormat="1"/>
    <row r="12930" s="118" customFormat="1"/>
    <row r="12931" s="118" customFormat="1"/>
    <row r="12932" s="118" customFormat="1"/>
    <row r="12933" s="118" customFormat="1"/>
    <row r="12934" s="118" customFormat="1"/>
    <row r="12935" s="118" customFormat="1"/>
    <row r="12936" s="118" customFormat="1"/>
    <row r="12937" s="118" customFormat="1"/>
    <row r="12938" s="118" customFormat="1"/>
    <row r="12939" s="118" customFormat="1"/>
    <row r="12940" s="118" customFormat="1"/>
    <row r="12941" s="118" customFormat="1"/>
    <row r="12942" s="118" customFormat="1"/>
    <row r="12943" s="118" customFormat="1"/>
    <row r="12944" s="118" customFormat="1"/>
    <row r="12945" s="118" customFormat="1"/>
    <row r="12946" s="118" customFormat="1"/>
    <row r="12947" s="118" customFormat="1"/>
    <row r="12948" s="118" customFormat="1"/>
    <row r="12949" s="118" customFormat="1"/>
    <row r="12950" s="118" customFormat="1"/>
    <row r="12951" s="118" customFormat="1"/>
    <row r="12952" s="118" customFormat="1"/>
    <row r="12953" s="118" customFormat="1"/>
    <row r="12954" s="118" customFormat="1"/>
    <row r="12955" s="118" customFormat="1"/>
    <row r="12956" s="118" customFormat="1"/>
    <row r="12957" s="118" customFormat="1"/>
    <row r="12958" s="118" customFormat="1"/>
    <row r="12959" s="118" customFormat="1"/>
    <row r="12960" s="118" customFormat="1"/>
    <row r="12961" s="118" customFormat="1"/>
    <row r="12962" s="118" customFormat="1"/>
    <row r="12963" s="118" customFormat="1"/>
    <row r="12964" s="118" customFormat="1"/>
    <row r="12965" s="118" customFormat="1"/>
    <row r="12966" s="118" customFormat="1"/>
    <row r="12967" s="118" customFormat="1"/>
    <row r="12968" s="118" customFormat="1"/>
    <row r="12969" s="118" customFormat="1"/>
    <row r="12970" s="118" customFormat="1"/>
    <row r="12971" s="118" customFormat="1"/>
    <row r="12972" s="118" customFormat="1"/>
    <row r="12973" s="118" customFormat="1"/>
    <row r="12974" s="118" customFormat="1"/>
    <row r="12975" s="118" customFormat="1"/>
    <row r="12976" s="118" customFormat="1"/>
    <row r="12977" s="118" customFormat="1"/>
    <row r="12978" s="118" customFormat="1"/>
    <row r="12979" s="118" customFormat="1"/>
    <row r="12980" s="118" customFormat="1"/>
    <row r="12981" s="118" customFormat="1"/>
    <row r="12982" s="118" customFormat="1"/>
    <row r="12983" s="118" customFormat="1"/>
    <row r="12984" s="118" customFormat="1"/>
    <row r="12985" s="118" customFormat="1"/>
    <row r="12986" s="118" customFormat="1"/>
    <row r="12987" s="118" customFormat="1"/>
    <row r="12988" s="118" customFormat="1"/>
    <row r="12989" s="118" customFormat="1"/>
    <row r="12990" s="118" customFormat="1"/>
    <row r="12991" s="118" customFormat="1"/>
    <row r="12992" s="118" customFormat="1"/>
    <row r="12993" s="118" customFormat="1"/>
    <row r="12994" s="118" customFormat="1"/>
    <row r="12995" s="118" customFormat="1"/>
    <row r="12996" s="118" customFormat="1"/>
    <row r="12997" s="118" customFormat="1"/>
    <row r="12998" s="118" customFormat="1"/>
    <row r="12999" s="118" customFormat="1"/>
    <row r="13000" s="118" customFormat="1"/>
    <row r="13001" s="118" customFormat="1"/>
    <row r="13002" s="118" customFormat="1"/>
    <row r="13003" s="118" customFormat="1"/>
    <row r="13004" s="118" customFormat="1"/>
    <row r="13005" s="118" customFormat="1"/>
    <row r="13006" s="118" customFormat="1"/>
    <row r="13007" s="118" customFormat="1"/>
    <row r="13008" s="118" customFormat="1"/>
    <row r="13009" s="118" customFormat="1"/>
    <row r="13010" s="118" customFormat="1"/>
    <row r="13011" s="118" customFormat="1"/>
    <row r="13012" s="118" customFormat="1"/>
    <row r="13013" s="118" customFormat="1"/>
    <row r="13014" s="118" customFormat="1"/>
    <row r="13015" s="118" customFormat="1"/>
    <row r="13016" s="118" customFormat="1"/>
    <row r="13017" s="118" customFormat="1"/>
    <row r="13018" s="118" customFormat="1"/>
    <row r="13019" s="118" customFormat="1"/>
    <row r="13020" s="118" customFormat="1"/>
    <row r="13021" s="118" customFormat="1"/>
    <row r="13022" s="118" customFormat="1"/>
    <row r="13023" s="118" customFormat="1"/>
    <row r="13024" s="118" customFormat="1"/>
    <row r="13025" s="118" customFormat="1"/>
    <row r="13026" s="118" customFormat="1"/>
    <row r="13027" s="118" customFormat="1"/>
    <row r="13028" s="118" customFormat="1"/>
    <row r="13029" s="118" customFormat="1"/>
    <row r="13030" s="118" customFormat="1"/>
    <row r="13031" s="118" customFormat="1"/>
    <row r="13032" s="118" customFormat="1"/>
    <row r="13033" s="118" customFormat="1"/>
    <row r="13034" s="118" customFormat="1"/>
    <row r="13035" s="118" customFormat="1"/>
    <row r="13036" s="118" customFormat="1"/>
    <row r="13037" s="118" customFormat="1"/>
    <row r="13038" s="118" customFormat="1"/>
    <row r="13039" s="118" customFormat="1"/>
    <row r="13040" s="118" customFormat="1"/>
    <row r="13041" s="118" customFormat="1"/>
    <row r="13042" s="118" customFormat="1"/>
    <row r="13043" s="118" customFormat="1"/>
    <row r="13044" s="118" customFormat="1"/>
    <row r="13045" s="118" customFormat="1"/>
    <row r="13046" s="118" customFormat="1"/>
    <row r="13047" s="118" customFormat="1"/>
    <row r="13048" s="118" customFormat="1"/>
    <row r="13049" s="118" customFormat="1"/>
    <row r="13050" s="118" customFormat="1"/>
    <row r="13051" s="118" customFormat="1"/>
    <row r="13052" s="118" customFormat="1"/>
    <row r="13053" s="118" customFormat="1"/>
    <row r="13054" s="118" customFormat="1"/>
    <row r="13055" s="118" customFormat="1"/>
    <row r="13056" s="118" customFormat="1"/>
    <row r="13057" s="118" customFormat="1"/>
    <row r="13058" s="118" customFormat="1"/>
    <row r="13059" s="118" customFormat="1"/>
    <row r="13060" s="118" customFormat="1"/>
    <row r="13061" s="118" customFormat="1"/>
    <row r="13062" s="118" customFormat="1"/>
    <row r="13063" s="118" customFormat="1"/>
    <row r="13064" s="118" customFormat="1"/>
    <row r="13065" s="118" customFormat="1"/>
    <row r="13066" s="118" customFormat="1"/>
    <row r="13067" s="118" customFormat="1"/>
    <row r="13068" s="118" customFormat="1"/>
    <row r="13069" s="118" customFormat="1"/>
    <row r="13070" s="118" customFormat="1"/>
    <row r="13071" s="118" customFormat="1"/>
    <row r="13072" s="118" customFormat="1"/>
    <row r="13073" s="118" customFormat="1"/>
    <row r="13074" s="118" customFormat="1"/>
    <row r="13075" s="118" customFormat="1"/>
    <row r="13076" s="118" customFormat="1"/>
    <row r="13077" s="118" customFormat="1"/>
    <row r="13078" s="118" customFormat="1"/>
    <row r="13079" s="118" customFormat="1"/>
    <row r="13080" s="118" customFormat="1"/>
    <row r="13081" s="118" customFormat="1"/>
    <row r="13082" s="118" customFormat="1"/>
    <row r="13083" s="118" customFormat="1"/>
    <row r="13084" s="118" customFormat="1"/>
    <row r="13085" s="118" customFormat="1"/>
    <row r="13086" s="118" customFormat="1"/>
    <row r="13087" s="118" customFormat="1"/>
    <row r="13088" s="118" customFormat="1"/>
    <row r="13089" s="118" customFormat="1"/>
    <row r="13090" s="118" customFormat="1"/>
    <row r="13091" s="118" customFormat="1"/>
    <row r="13092" s="118" customFormat="1"/>
    <row r="13093" s="118" customFormat="1"/>
    <row r="13094" s="118" customFormat="1"/>
    <row r="13095" s="118" customFormat="1"/>
    <row r="13096" s="118" customFormat="1"/>
    <row r="13097" s="118" customFormat="1"/>
    <row r="13098" s="118" customFormat="1"/>
    <row r="13099" s="118" customFormat="1"/>
    <row r="13100" s="118" customFormat="1"/>
    <row r="13101" s="118" customFormat="1"/>
    <row r="13102" s="118" customFormat="1"/>
    <row r="13103" s="118" customFormat="1"/>
    <row r="13104" s="118" customFormat="1"/>
    <row r="13105" s="118" customFormat="1"/>
    <row r="13106" s="118" customFormat="1"/>
    <row r="13107" s="118" customFormat="1"/>
    <row r="13108" s="118" customFormat="1"/>
    <row r="13109" s="118" customFormat="1"/>
    <row r="13110" s="118" customFormat="1"/>
    <row r="13111" s="118" customFormat="1"/>
    <row r="13112" s="118" customFormat="1"/>
    <row r="13113" s="118" customFormat="1"/>
    <row r="13114" s="118" customFormat="1"/>
    <row r="13115" s="118" customFormat="1"/>
    <row r="13116" s="118" customFormat="1"/>
    <row r="13117" s="118" customFormat="1"/>
    <row r="13118" s="118" customFormat="1"/>
    <row r="13119" s="118" customFormat="1"/>
    <row r="13120" s="118" customFormat="1"/>
    <row r="13121" s="118" customFormat="1"/>
    <row r="13122" s="118" customFormat="1"/>
    <row r="13123" s="118" customFormat="1"/>
    <row r="13124" s="118" customFormat="1"/>
    <row r="13125" s="118" customFormat="1"/>
    <row r="13126" s="118" customFormat="1"/>
    <row r="13127" s="118" customFormat="1"/>
    <row r="13128" s="118" customFormat="1"/>
    <row r="13129" s="118" customFormat="1"/>
    <row r="13130" s="118" customFormat="1"/>
    <row r="13131" s="118" customFormat="1"/>
    <row r="13132" s="118" customFormat="1"/>
    <row r="13133" s="118" customFormat="1"/>
    <row r="13134" s="118" customFormat="1"/>
    <row r="13135" s="118" customFormat="1"/>
    <row r="13136" s="118" customFormat="1"/>
    <row r="13137" s="118" customFormat="1"/>
    <row r="13138" s="118" customFormat="1"/>
    <row r="13139" s="118" customFormat="1"/>
    <row r="13140" s="118" customFormat="1"/>
    <row r="13141" s="118" customFormat="1"/>
    <row r="13142" s="118" customFormat="1"/>
    <row r="13143" s="118" customFormat="1"/>
    <row r="13144" s="118" customFormat="1"/>
    <row r="13145" s="118" customFormat="1"/>
    <row r="13146" s="118" customFormat="1"/>
    <row r="13147" s="118" customFormat="1"/>
    <row r="13148" s="118" customFormat="1"/>
    <row r="13149" s="118" customFormat="1"/>
    <row r="13150" s="118" customFormat="1"/>
    <row r="13151" s="118" customFormat="1"/>
    <row r="13152" s="118" customFormat="1"/>
    <row r="13153" s="118" customFormat="1"/>
    <row r="13154" s="118" customFormat="1"/>
    <row r="13155" s="118" customFormat="1"/>
    <row r="13156" s="118" customFormat="1"/>
    <row r="13157" s="118" customFormat="1"/>
    <row r="13158" s="118" customFormat="1"/>
    <row r="13159" s="118" customFormat="1"/>
    <row r="13160" s="118" customFormat="1"/>
    <row r="13161" s="118" customFormat="1"/>
    <row r="13162" s="118" customFormat="1"/>
    <row r="13163" s="118" customFormat="1"/>
    <row r="13164" s="118" customFormat="1"/>
    <row r="13165" s="118" customFormat="1"/>
    <row r="13166" s="118" customFormat="1"/>
    <row r="13167" s="118" customFormat="1"/>
    <row r="13168" s="118" customFormat="1"/>
    <row r="13169" s="118" customFormat="1"/>
    <row r="13170" s="118" customFormat="1"/>
    <row r="13171" s="118" customFormat="1"/>
    <row r="13172" s="118" customFormat="1"/>
    <row r="13173" s="118" customFormat="1"/>
    <row r="13174" s="118" customFormat="1"/>
    <row r="13175" s="118" customFormat="1"/>
    <row r="13176" s="118" customFormat="1"/>
    <row r="13177" s="118" customFormat="1"/>
    <row r="13178" s="118" customFormat="1"/>
    <row r="13179" s="118" customFormat="1"/>
    <row r="13180" s="118" customFormat="1"/>
    <row r="13181" s="118" customFormat="1"/>
    <row r="13182" s="118" customFormat="1"/>
    <row r="13183" s="118" customFormat="1"/>
    <row r="13184" s="118" customFormat="1"/>
    <row r="13185" s="118" customFormat="1"/>
    <row r="13186" s="118" customFormat="1"/>
    <row r="13187" s="118" customFormat="1"/>
    <row r="13188" s="118" customFormat="1"/>
    <row r="13189" s="118" customFormat="1"/>
    <row r="13190" s="118" customFormat="1"/>
    <row r="13191" s="118" customFormat="1"/>
    <row r="13192" s="118" customFormat="1"/>
    <row r="13193" s="118" customFormat="1"/>
    <row r="13194" s="118" customFormat="1"/>
    <row r="13195" s="118" customFormat="1"/>
    <row r="13196" s="118" customFormat="1"/>
    <row r="13197" s="118" customFormat="1"/>
    <row r="13198" s="118" customFormat="1"/>
    <row r="13199" s="118" customFormat="1"/>
    <row r="13200" s="118" customFormat="1"/>
    <row r="13201" s="118" customFormat="1"/>
    <row r="13202" s="118" customFormat="1"/>
    <row r="13203" s="118" customFormat="1"/>
    <row r="13204" s="118" customFormat="1"/>
    <row r="13205" s="118" customFormat="1"/>
    <row r="13206" s="118" customFormat="1"/>
    <row r="13207" s="118" customFormat="1"/>
    <row r="13208" s="118" customFormat="1"/>
    <row r="13209" s="118" customFormat="1"/>
    <row r="13210" s="118" customFormat="1"/>
    <row r="13211" s="118" customFormat="1"/>
    <row r="13212" s="118" customFormat="1"/>
    <row r="13213" s="118" customFormat="1"/>
    <row r="13214" s="118" customFormat="1"/>
    <row r="13215" s="118" customFormat="1"/>
    <row r="13216" s="118" customFormat="1"/>
    <row r="13217" s="118" customFormat="1"/>
    <row r="13218" s="118" customFormat="1"/>
    <row r="13219" s="118" customFormat="1"/>
    <row r="13220" s="118" customFormat="1"/>
    <row r="13221" s="118" customFormat="1"/>
    <row r="13222" s="118" customFormat="1"/>
    <row r="13223" s="118" customFormat="1"/>
    <row r="13224" s="118" customFormat="1"/>
    <row r="13225" s="118" customFormat="1"/>
    <row r="13226" s="118" customFormat="1"/>
    <row r="13227" s="118" customFormat="1"/>
    <row r="13228" s="118" customFormat="1"/>
    <row r="13229" s="118" customFormat="1"/>
    <row r="13230" s="118" customFormat="1"/>
    <row r="13231" s="118" customFormat="1"/>
    <row r="13232" s="118" customFormat="1"/>
    <row r="13233" s="118" customFormat="1"/>
    <row r="13234" s="118" customFormat="1"/>
    <row r="13235" s="118" customFormat="1"/>
    <row r="13236" s="118" customFormat="1"/>
    <row r="13237" s="118" customFormat="1"/>
    <row r="13238" s="118" customFormat="1"/>
    <row r="13239" s="118" customFormat="1"/>
    <row r="13240" s="118" customFormat="1"/>
    <row r="13241" s="118" customFormat="1"/>
    <row r="13242" s="118" customFormat="1"/>
    <row r="13243" s="118" customFormat="1"/>
    <row r="13244" s="118" customFormat="1"/>
    <row r="13245" s="118" customFormat="1"/>
    <row r="13246" s="118" customFormat="1"/>
    <row r="13247" s="118" customFormat="1"/>
    <row r="13248" s="118" customFormat="1"/>
    <row r="13249" s="118" customFormat="1"/>
    <row r="13250" s="118" customFormat="1"/>
    <row r="13251" s="118" customFormat="1"/>
    <row r="13252" s="118" customFormat="1"/>
    <row r="13253" s="118" customFormat="1"/>
    <row r="13254" s="118" customFormat="1"/>
    <row r="13255" s="118" customFormat="1"/>
    <row r="13256" s="118" customFormat="1"/>
    <row r="13257" s="118" customFormat="1"/>
    <row r="13258" s="118" customFormat="1"/>
    <row r="13259" s="118" customFormat="1"/>
    <row r="13260" s="118" customFormat="1"/>
    <row r="13261" s="118" customFormat="1"/>
    <row r="13262" s="118" customFormat="1"/>
    <row r="13263" s="118" customFormat="1"/>
    <row r="13264" s="118" customFormat="1"/>
    <row r="13265" s="118" customFormat="1"/>
    <row r="13266" s="118" customFormat="1"/>
    <row r="13267" s="118" customFormat="1"/>
    <row r="13268" s="118" customFormat="1"/>
    <row r="13269" s="118" customFormat="1"/>
    <row r="13270" s="118" customFormat="1"/>
    <row r="13271" s="118" customFormat="1"/>
    <row r="13272" s="118" customFormat="1"/>
    <row r="13273" s="118" customFormat="1"/>
    <row r="13274" s="118" customFormat="1"/>
    <row r="13275" s="118" customFormat="1"/>
    <row r="13276" s="118" customFormat="1"/>
    <row r="13277" s="118" customFormat="1"/>
    <row r="13278" s="118" customFormat="1"/>
    <row r="13279" s="118" customFormat="1"/>
    <row r="13280" s="118" customFormat="1"/>
    <row r="13281" s="118" customFormat="1"/>
    <row r="13282" s="118" customFormat="1"/>
    <row r="13283" s="118" customFormat="1"/>
    <row r="13284" s="118" customFormat="1"/>
    <row r="13285" s="118" customFormat="1"/>
    <row r="13286" s="118" customFormat="1"/>
    <row r="13287" s="118" customFormat="1"/>
    <row r="13288" s="118" customFormat="1"/>
    <row r="13289" s="118" customFormat="1"/>
    <row r="13290" s="118" customFormat="1"/>
    <row r="13291" s="118" customFormat="1"/>
    <row r="13292" s="118" customFormat="1"/>
    <row r="13293" s="118" customFormat="1"/>
    <row r="13294" s="118" customFormat="1"/>
    <row r="13295" s="118" customFormat="1"/>
    <row r="13296" s="118" customFormat="1"/>
    <row r="13297" s="118" customFormat="1"/>
    <row r="13298" s="118" customFormat="1"/>
    <row r="13299" s="118" customFormat="1"/>
    <row r="13300" s="118" customFormat="1"/>
    <row r="13301" s="118" customFormat="1"/>
    <row r="13302" s="118" customFormat="1"/>
    <row r="13303" s="118" customFormat="1"/>
    <row r="13304" s="118" customFormat="1"/>
    <row r="13305" s="118" customFormat="1"/>
    <row r="13306" s="118" customFormat="1"/>
    <row r="13307" s="118" customFormat="1"/>
    <row r="13308" s="118" customFormat="1"/>
    <row r="13309" s="118" customFormat="1"/>
    <row r="13310" s="118" customFormat="1"/>
    <row r="13311" s="118" customFormat="1"/>
    <row r="13312" s="118" customFormat="1"/>
    <row r="13313" s="118" customFormat="1"/>
    <row r="13314" s="118" customFormat="1"/>
    <row r="13315" s="118" customFormat="1"/>
    <row r="13316" s="118" customFormat="1"/>
    <row r="13317" s="118" customFormat="1"/>
    <row r="13318" s="118" customFormat="1"/>
    <row r="13319" s="118" customFormat="1"/>
    <row r="13320" s="118" customFormat="1"/>
    <row r="13321" s="118" customFormat="1"/>
    <row r="13322" s="118" customFormat="1"/>
    <row r="13323" s="118" customFormat="1"/>
    <row r="13324" s="118" customFormat="1"/>
    <row r="13325" s="118" customFormat="1"/>
    <row r="13326" s="118" customFormat="1"/>
    <row r="13327" s="118" customFormat="1"/>
    <row r="13328" s="118" customFormat="1"/>
    <row r="13329" s="118" customFormat="1"/>
    <row r="13330" s="118" customFormat="1"/>
    <row r="13331" s="118" customFormat="1"/>
    <row r="13332" s="118" customFormat="1"/>
    <row r="13333" s="118" customFormat="1"/>
    <row r="13334" s="118" customFormat="1"/>
    <row r="13335" s="118" customFormat="1"/>
    <row r="13336" s="118" customFormat="1"/>
    <row r="13337" s="118" customFormat="1"/>
    <row r="13338" s="118" customFormat="1"/>
    <row r="13339" s="118" customFormat="1"/>
    <row r="13340" s="118" customFormat="1"/>
    <row r="13341" s="118" customFormat="1"/>
    <row r="13342" s="118" customFormat="1"/>
    <row r="13343" s="118" customFormat="1"/>
    <row r="13344" s="118" customFormat="1"/>
    <row r="13345" s="118" customFormat="1"/>
    <row r="13346" s="118" customFormat="1"/>
    <row r="13347" s="118" customFormat="1"/>
    <row r="13348" s="118" customFormat="1"/>
    <row r="13349" s="118" customFormat="1"/>
    <row r="13350" s="118" customFormat="1"/>
    <row r="13351" s="118" customFormat="1"/>
    <row r="13352" s="118" customFormat="1"/>
    <row r="13353" s="118" customFormat="1"/>
    <row r="13354" s="118" customFormat="1"/>
    <row r="13355" s="118" customFormat="1"/>
    <row r="13356" s="118" customFormat="1"/>
    <row r="13357" s="118" customFormat="1"/>
    <row r="13358" s="118" customFormat="1"/>
    <row r="13359" s="118" customFormat="1"/>
    <row r="13360" s="118" customFormat="1"/>
    <row r="13361" s="118" customFormat="1"/>
    <row r="13362" s="118" customFormat="1"/>
    <row r="13363" s="118" customFormat="1"/>
    <row r="13364" s="118" customFormat="1"/>
    <row r="13365" s="118" customFormat="1"/>
    <row r="13366" s="118" customFormat="1"/>
    <row r="13367" s="118" customFormat="1"/>
    <row r="13368" s="118" customFormat="1"/>
    <row r="13369" s="118" customFormat="1"/>
    <row r="13370" s="118" customFormat="1"/>
    <row r="13371" s="118" customFormat="1"/>
    <row r="13372" s="118" customFormat="1"/>
    <row r="13373" s="118" customFormat="1"/>
    <row r="13374" s="118" customFormat="1"/>
    <row r="13375" s="118" customFormat="1"/>
    <row r="13376" s="118" customFormat="1"/>
    <row r="13377" s="118" customFormat="1"/>
    <row r="13378" s="118" customFormat="1"/>
    <row r="13379" s="118" customFormat="1"/>
    <row r="13380" s="118" customFormat="1"/>
    <row r="13381" s="118" customFormat="1"/>
    <row r="13382" s="118" customFormat="1"/>
    <row r="13383" s="118" customFormat="1"/>
    <row r="13384" s="118" customFormat="1"/>
    <row r="13385" s="118" customFormat="1"/>
    <row r="13386" s="118" customFormat="1"/>
    <row r="13387" s="118" customFormat="1"/>
    <row r="13388" s="118" customFormat="1"/>
    <row r="13389" s="118" customFormat="1"/>
    <row r="13390" s="118" customFormat="1"/>
    <row r="13391" s="118" customFormat="1"/>
    <row r="13392" s="118" customFormat="1"/>
    <row r="13393" s="118" customFormat="1"/>
    <row r="13394" s="118" customFormat="1"/>
    <row r="13395" s="118" customFormat="1"/>
    <row r="13396" s="118" customFormat="1"/>
    <row r="13397" s="118" customFormat="1"/>
    <row r="13398" s="118" customFormat="1"/>
    <row r="13399" s="118" customFormat="1"/>
    <row r="13400" s="118" customFormat="1"/>
    <row r="13401" s="118" customFormat="1"/>
    <row r="13402" s="118" customFormat="1"/>
    <row r="13403" s="118" customFormat="1"/>
    <row r="13404" s="118" customFormat="1"/>
    <row r="13405" s="118" customFormat="1"/>
    <row r="13406" s="118" customFormat="1"/>
    <row r="13407" s="118" customFormat="1"/>
    <row r="13408" s="118" customFormat="1"/>
    <row r="13409" s="118" customFormat="1"/>
    <row r="13410" s="118" customFormat="1"/>
    <row r="13411" s="118" customFormat="1"/>
    <row r="13412" s="118" customFormat="1"/>
    <row r="13413" s="118" customFormat="1"/>
    <row r="13414" s="118" customFormat="1"/>
    <row r="13415" s="118" customFormat="1"/>
    <row r="13416" s="118" customFormat="1"/>
    <row r="13417" s="118" customFormat="1"/>
    <row r="13418" s="118" customFormat="1"/>
    <row r="13419" s="118" customFormat="1"/>
    <row r="13420" s="118" customFormat="1"/>
    <row r="13421" s="118" customFormat="1"/>
    <row r="13422" s="118" customFormat="1"/>
    <row r="13423" s="118" customFormat="1"/>
    <row r="13424" s="118" customFormat="1"/>
    <row r="13425" s="118" customFormat="1"/>
    <row r="13426" s="118" customFormat="1"/>
    <row r="13427" s="118" customFormat="1"/>
    <row r="13428" s="118" customFormat="1"/>
    <row r="13429" s="118" customFormat="1"/>
    <row r="13430" s="118" customFormat="1"/>
    <row r="13431" s="118" customFormat="1"/>
    <row r="13432" s="118" customFormat="1"/>
    <row r="13433" s="118" customFormat="1"/>
    <row r="13434" s="118" customFormat="1"/>
    <row r="13435" s="118" customFormat="1"/>
    <row r="13436" s="118" customFormat="1"/>
    <row r="13437" s="118" customFormat="1"/>
    <row r="13438" s="118" customFormat="1"/>
    <row r="13439" s="118" customFormat="1"/>
    <row r="13440" s="118" customFormat="1"/>
    <row r="13441" s="118" customFormat="1"/>
    <row r="13442" s="118" customFormat="1"/>
    <row r="13443" s="118" customFormat="1"/>
    <row r="13444" s="118" customFormat="1"/>
    <row r="13445" s="118" customFormat="1"/>
    <row r="13446" s="118" customFormat="1"/>
    <row r="13447" s="118" customFormat="1"/>
    <row r="13448" s="118" customFormat="1"/>
    <row r="13449" s="118" customFormat="1"/>
    <row r="13450" s="118" customFormat="1"/>
    <row r="13451" s="118" customFormat="1"/>
    <row r="13452" s="118" customFormat="1"/>
    <row r="13453" s="118" customFormat="1"/>
    <row r="13454" s="118" customFormat="1"/>
    <row r="13455" s="118" customFormat="1"/>
    <row r="13456" s="118" customFormat="1"/>
    <row r="13457" s="118" customFormat="1"/>
    <row r="13458" s="118" customFormat="1"/>
    <row r="13459" s="118" customFormat="1"/>
    <row r="13460" s="118" customFormat="1"/>
    <row r="13461" s="118" customFormat="1"/>
    <row r="13462" s="118" customFormat="1"/>
    <row r="13463" s="118" customFormat="1"/>
    <row r="13464" s="118" customFormat="1"/>
    <row r="13465" s="118" customFormat="1"/>
    <row r="13466" s="118" customFormat="1"/>
    <row r="13467" s="118" customFormat="1"/>
    <row r="13468" s="118" customFormat="1"/>
    <row r="13469" s="118" customFormat="1"/>
    <row r="13470" s="118" customFormat="1"/>
    <row r="13471" s="118" customFormat="1"/>
    <row r="13472" s="118" customFormat="1"/>
    <row r="13473" s="118" customFormat="1"/>
    <row r="13474" s="118" customFormat="1"/>
    <row r="13475" s="118" customFormat="1"/>
    <row r="13476" s="118" customFormat="1"/>
    <row r="13477" s="118" customFormat="1"/>
    <row r="13478" s="118" customFormat="1"/>
    <row r="13479" s="118" customFormat="1"/>
    <row r="13480" s="118" customFormat="1"/>
    <row r="13481" s="118" customFormat="1"/>
    <row r="13482" s="118" customFormat="1"/>
    <row r="13483" s="118" customFormat="1"/>
    <row r="13484" s="118" customFormat="1"/>
    <row r="13485" s="118" customFormat="1"/>
    <row r="13486" s="118" customFormat="1"/>
    <row r="13487" s="118" customFormat="1"/>
    <row r="13488" s="118" customFormat="1"/>
    <row r="13489" s="118" customFormat="1"/>
    <row r="13490" s="118" customFormat="1"/>
    <row r="13491" s="118" customFormat="1"/>
    <row r="13492" s="118" customFormat="1"/>
    <row r="13493" s="118" customFormat="1"/>
    <row r="13494" s="118" customFormat="1"/>
    <row r="13495" s="118" customFormat="1"/>
    <row r="13496" s="118" customFormat="1"/>
    <row r="13497" s="118" customFormat="1"/>
    <row r="13498" s="118" customFormat="1"/>
    <row r="13499" s="118" customFormat="1"/>
    <row r="13500" s="118" customFormat="1"/>
    <row r="13501" s="118" customFormat="1"/>
    <row r="13502" s="118" customFormat="1"/>
    <row r="13503" s="118" customFormat="1"/>
    <row r="13504" s="118" customFormat="1"/>
    <row r="13505" s="118" customFormat="1"/>
    <row r="13506" s="118" customFormat="1"/>
    <row r="13507" s="118" customFormat="1"/>
    <row r="13508" s="118" customFormat="1"/>
    <row r="13509" s="118" customFormat="1"/>
    <row r="13510" s="118" customFormat="1"/>
    <row r="13511" s="118" customFormat="1"/>
    <row r="13512" s="118" customFormat="1"/>
    <row r="13513" s="118" customFormat="1"/>
    <row r="13514" s="118" customFormat="1"/>
    <row r="13515" s="118" customFormat="1"/>
    <row r="13516" s="118" customFormat="1"/>
    <row r="13517" s="118" customFormat="1"/>
    <row r="13518" s="118" customFormat="1"/>
    <row r="13519" s="118" customFormat="1"/>
    <row r="13520" s="118" customFormat="1"/>
    <row r="13521" s="118" customFormat="1"/>
    <row r="13522" s="118" customFormat="1"/>
    <row r="13523" s="118" customFormat="1"/>
    <row r="13524" s="118" customFormat="1"/>
    <row r="13525" s="118" customFormat="1"/>
    <row r="13526" s="118" customFormat="1"/>
    <row r="13527" s="118" customFormat="1"/>
    <row r="13528" s="118" customFormat="1"/>
    <row r="13529" s="118" customFormat="1"/>
    <row r="13530" s="118" customFormat="1"/>
    <row r="13531" s="118" customFormat="1"/>
    <row r="13532" s="118" customFormat="1"/>
    <row r="13533" s="118" customFormat="1"/>
    <row r="13534" s="118" customFormat="1"/>
    <row r="13535" s="118" customFormat="1"/>
    <row r="13536" s="118" customFormat="1"/>
    <row r="13537" s="118" customFormat="1"/>
    <row r="13538" s="118" customFormat="1"/>
    <row r="13539" s="118" customFormat="1"/>
    <row r="13540" s="118" customFormat="1"/>
    <row r="13541" s="118" customFormat="1"/>
    <row r="13542" s="118" customFormat="1"/>
    <row r="13543" s="118" customFormat="1"/>
    <row r="13544" s="118" customFormat="1"/>
    <row r="13545" s="118" customFormat="1"/>
    <row r="13546" s="118" customFormat="1"/>
    <row r="13547" s="118" customFormat="1"/>
    <row r="13548" s="118" customFormat="1"/>
    <row r="13549" s="118" customFormat="1"/>
    <row r="13550" s="118" customFormat="1"/>
    <row r="13551" s="118" customFormat="1"/>
    <row r="13552" s="118" customFormat="1"/>
    <row r="13553" s="118" customFormat="1"/>
    <row r="13554" s="118" customFormat="1"/>
    <row r="13555" s="118" customFormat="1"/>
    <row r="13556" s="118" customFormat="1"/>
    <row r="13557" s="118" customFormat="1"/>
    <row r="13558" s="118" customFormat="1"/>
    <row r="13559" s="118" customFormat="1"/>
    <row r="13560" s="118" customFormat="1"/>
    <row r="13561" s="118" customFormat="1"/>
    <row r="13562" s="118" customFormat="1"/>
    <row r="13563" s="118" customFormat="1"/>
    <row r="13564" s="118" customFormat="1"/>
    <row r="13565" s="118" customFormat="1"/>
    <row r="13566" s="118" customFormat="1"/>
    <row r="13567" s="118" customFormat="1"/>
    <row r="13568" s="118" customFormat="1"/>
    <row r="13569" s="118" customFormat="1"/>
    <row r="13570" s="118" customFormat="1"/>
    <row r="13571" s="118" customFormat="1"/>
    <row r="13572" s="118" customFormat="1"/>
    <row r="13573" s="118" customFormat="1"/>
    <row r="13574" s="118" customFormat="1"/>
    <row r="13575" s="118" customFormat="1"/>
    <row r="13576" s="118" customFormat="1"/>
    <row r="13577" s="118" customFormat="1"/>
    <row r="13578" s="118" customFormat="1"/>
    <row r="13579" s="118" customFormat="1"/>
    <row r="13580" s="118" customFormat="1"/>
    <row r="13581" s="118" customFormat="1"/>
    <row r="13582" s="118" customFormat="1"/>
    <row r="13583" s="118" customFormat="1"/>
    <row r="13584" s="118" customFormat="1"/>
    <row r="13585" s="118" customFormat="1"/>
    <row r="13586" s="118" customFormat="1"/>
    <row r="13587" s="118" customFormat="1"/>
    <row r="13588" s="118" customFormat="1"/>
    <row r="13589" s="118" customFormat="1"/>
    <row r="13590" s="118" customFormat="1"/>
    <row r="13591" s="118" customFormat="1"/>
    <row r="13592" s="118" customFormat="1"/>
    <row r="13593" s="118" customFormat="1"/>
    <row r="13594" s="118" customFormat="1"/>
    <row r="13595" s="118" customFormat="1"/>
    <row r="13596" s="118" customFormat="1"/>
    <row r="13597" s="118" customFormat="1"/>
    <row r="13598" s="118" customFormat="1"/>
    <row r="13599" s="118" customFormat="1"/>
    <row r="13600" s="118" customFormat="1"/>
    <row r="13601" s="118" customFormat="1"/>
    <row r="13602" s="118" customFormat="1"/>
    <row r="13603" s="118" customFormat="1"/>
    <row r="13604" s="118" customFormat="1"/>
    <row r="13605" s="118" customFormat="1"/>
    <row r="13606" s="118" customFormat="1"/>
    <row r="13607" s="118" customFormat="1"/>
    <row r="13608" s="118" customFormat="1"/>
    <row r="13609" s="118" customFormat="1"/>
    <row r="13610" s="118" customFormat="1"/>
    <row r="13611" s="118" customFormat="1"/>
    <row r="13612" s="118" customFormat="1"/>
    <row r="13613" s="118" customFormat="1"/>
    <row r="13614" s="118" customFormat="1"/>
    <row r="13615" s="118" customFormat="1"/>
    <row r="13616" s="118" customFormat="1"/>
    <row r="13617" s="118" customFormat="1"/>
    <row r="13618" s="118" customFormat="1"/>
    <row r="13619" s="118" customFormat="1"/>
    <row r="13620" s="118" customFormat="1"/>
    <row r="13621" s="118" customFormat="1"/>
    <row r="13622" s="118" customFormat="1"/>
    <row r="13623" s="118" customFormat="1"/>
    <row r="13624" s="118" customFormat="1"/>
    <row r="13625" s="118" customFormat="1"/>
    <row r="13626" s="118" customFormat="1"/>
    <row r="13627" s="118" customFormat="1"/>
    <row r="13628" s="118" customFormat="1"/>
    <row r="13629" s="118" customFormat="1"/>
    <row r="13630" s="118" customFormat="1"/>
    <row r="13631" s="118" customFormat="1"/>
    <row r="13632" s="118" customFormat="1"/>
    <row r="13633" s="118" customFormat="1"/>
    <row r="13634" s="118" customFormat="1"/>
    <row r="13635" s="118" customFormat="1"/>
    <row r="13636" s="118" customFormat="1"/>
    <row r="13637" s="118" customFormat="1"/>
    <row r="13638" s="118" customFormat="1"/>
    <row r="13639" s="118" customFormat="1"/>
    <row r="13640" s="118" customFormat="1"/>
    <row r="13641" s="118" customFormat="1"/>
    <row r="13642" s="118" customFormat="1"/>
    <row r="13643" s="118" customFormat="1"/>
    <row r="13644" s="118" customFormat="1"/>
    <row r="13645" s="118" customFormat="1"/>
    <row r="13646" s="118" customFormat="1"/>
    <row r="13647" s="118" customFormat="1"/>
    <row r="13648" s="118" customFormat="1"/>
    <row r="13649" s="118" customFormat="1"/>
    <row r="13650" s="118" customFormat="1"/>
    <row r="13651" s="118" customFormat="1"/>
    <row r="13652" s="118" customFormat="1"/>
    <row r="13653" s="118" customFormat="1"/>
    <row r="13654" s="118" customFormat="1"/>
    <row r="13655" s="118" customFormat="1"/>
    <row r="13656" s="118" customFormat="1"/>
    <row r="13657" s="118" customFormat="1"/>
    <row r="13658" s="118" customFormat="1"/>
    <row r="13659" s="118" customFormat="1"/>
    <row r="13660" s="118" customFormat="1"/>
    <row r="13661" s="118" customFormat="1"/>
    <row r="13662" s="118" customFormat="1"/>
    <row r="13663" s="118" customFormat="1"/>
    <row r="13664" s="118" customFormat="1"/>
    <row r="13665" s="118" customFormat="1"/>
    <row r="13666" s="118" customFormat="1"/>
    <row r="13667" s="118" customFormat="1"/>
    <row r="13668" s="118" customFormat="1"/>
    <row r="13669" s="118" customFormat="1"/>
    <row r="13670" s="118" customFormat="1"/>
    <row r="13671" s="118" customFormat="1"/>
    <row r="13672" s="118" customFormat="1"/>
    <row r="13673" s="118" customFormat="1"/>
    <row r="13674" s="118" customFormat="1"/>
    <row r="13675" s="118" customFormat="1"/>
    <row r="13676" s="118" customFormat="1"/>
    <row r="13677" s="118" customFormat="1"/>
    <row r="13678" s="118" customFormat="1"/>
    <row r="13679" s="118" customFormat="1"/>
    <row r="13680" s="118" customFormat="1"/>
    <row r="13681" s="118" customFormat="1"/>
    <row r="13682" s="118" customFormat="1"/>
    <row r="13683" s="118" customFormat="1"/>
    <row r="13684" s="118" customFormat="1"/>
    <row r="13685" s="118" customFormat="1"/>
    <row r="13686" s="118" customFormat="1"/>
    <row r="13687" s="118" customFormat="1"/>
    <row r="13688" s="118" customFormat="1"/>
    <row r="13689" s="118" customFormat="1"/>
    <row r="13690" s="118" customFormat="1"/>
    <row r="13691" s="118" customFormat="1"/>
    <row r="13692" s="118" customFormat="1"/>
    <row r="13693" s="118" customFormat="1"/>
    <row r="13694" s="118" customFormat="1"/>
    <row r="13695" s="118" customFormat="1"/>
    <row r="13696" s="118" customFormat="1"/>
    <row r="13697" s="118" customFormat="1"/>
    <row r="13698" s="118" customFormat="1"/>
    <row r="13699" s="118" customFormat="1"/>
    <row r="13700" s="118" customFormat="1"/>
    <row r="13701" s="118" customFormat="1"/>
    <row r="13702" s="118" customFormat="1"/>
    <row r="13703" s="118" customFormat="1"/>
    <row r="13704" s="118" customFormat="1"/>
    <row r="13705" s="118" customFormat="1"/>
    <row r="13706" s="118" customFormat="1"/>
    <row r="13707" s="118" customFormat="1"/>
    <row r="13708" s="118" customFormat="1"/>
    <row r="13709" s="118" customFormat="1"/>
    <row r="13710" s="118" customFormat="1"/>
    <row r="13711" s="118" customFormat="1"/>
    <row r="13712" s="118" customFormat="1"/>
    <row r="13713" s="118" customFormat="1"/>
    <row r="13714" s="118" customFormat="1"/>
    <row r="13715" s="118" customFormat="1"/>
    <row r="13716" s="118" customFormat="1"/>
    <row r="13717" s="118" customFormat="1"/>
    <row r="13718" s="118" customFormat="1"/>
    <row r="13719" s="118" customFormat="1"/>
    <row r="13720" s="118" customFormat="1"/>
    <row r="13721" s="118" customFormat="1"/>
    <row r="13722" s="118" customFormat="1"/>
    <row r="13723" s="118" customFormat="1"/>
    <row r="13724" s="118" customFormat="1"/>
    <row r="13725" s="118" customFormat="1"/>
    <row r="13726" s="118" customFormat="1"/>
    <row r="13727" s="118" customFormat="1"/>
    <row r="13728" s="118" customFormat="1"/>
    <row r="13729" s="118" customFormat="1"/>
    <row r="13730" s="118" customFormat="1"/>
    <row r="13731" s="118" customFormat="1"/>
    <row r="13732" s="118" customFormat="1"/>
    <row r="13733" s="118" customFormat="1"/>
    <row r="13734" s="118" customFormat="1"/>
    <row r="13735" s="118" customFormat="1"/>
    <row r="13736" s="118" customFormat="1"/>
    <row r="13737" s="118" customFormat="1"/>
    <row r="13738" s="118" customFormat="1"/>
    <row r="13739" s="118" customFormat="1"/>
    <row r="13740" s="118" customFormat="1"/>
    <row r="13741" s="118" customFormat="1"/>
    <row r="13742" s="118" customFormat="1"/>
    <row r="13743" s="118" customFormat="1"/>
    <row r="13744" s="118" customFormat="1"/>
    <row r="13745" s="118" customFormat="1"/>
    <row r="13746" s="118" customFormat="1"/>
    <row r="13747" s="118" customFormat="1"/>
    <row r="13748" s="118" customFormat="1"/>
    <row r="13749" s="118" customFormat="1"/>
    <row r="13750" s="118" customFormat="1"/>
    <row r="13751" s="118" customFormat="1"/>
    <row r="13752" s="118" customFormat="1"/>
    <row r="13753" s="118" customFormat="1"/>
    <row r="13754" s="118" customFormat="1"/>
    <row r="13755" s="118" customFormat="1"/>
    <row r="13756" s="118" customFormat="1"/>
    <row r="13757" s="118" customFormat="1"/>
    <row r="13758" s="118" customFormat="1"/>
    <row r="13759" s="118" customFormat="1"/>
    <row r="13760" s="118" customFormat="1"/>
    <row r="13761" s="118" customFormat="1"/>
    <row r="13762" s="118" customFormat="1"/>
    <row r="13763" s="118" customFormat="1"/>
    <row r="13764" s="118" customFormat="1"/>
    <row r="13765" s="118" customFormat="1"/>
    <row r="13766" s="118" customFormat="1"/>
    <row r="13767" s="118" customFormat="1"/>
    <row r="13768" s="118" customFormat="1"/>
    <row r="13769" s="118" customFormat="1"/>
    <row r="13770" s="118" customFormat="1"/>
    <row r="13771" s="118" customFormat="1"/>
    <row r="13772" s="118" customFormat="1"/>
    <row r="13773" s="118" customFormat="1"/>
    <row r="13774" s="118" customFormat="1"/>
    <row r="13775" s="118" customFormat="1"/>
    <row r="13776" s="118" customFormat="1"/>
    <row r="13777" s="118" customFormat="1"/>
    <row r="13778" s="118" customFormat="1"/>
    <row r="13779" s="118" customFormat="1"/>
    <row r="13780" s="118" customFormat="1"/>
    <row r="13781" s="118" customFormat="1"/>
    <row r="13782" s="118" customFormat="1"/>
    <row r="13783" s="118" customFormat="1"/>
    <row r="13784" s="118" customFormat="1"/>
    <row r="13785" s="118" customFormat="1"/>
    <row r="13786" s="118" customFormat="1"/>
    <row r="13787" s="118" customFormat="1"/>
    <row r="13788" s="118" customFormat="1"/>
    <row r="13789" s="118" customFormat="1"/>
    <row r="13790" s="118" customFormat="1"/>
    <row r="13791" s="118" customFormat="1"/>
    <row r="13792" s="118" customFormat="1"/>
    <row r="13793" s="118" customFormat="1"/>
    <row r="13794" s="118" customFormat="1"/>
    <row r="13795" s="118" customFormat="1"/>
    <row r="13796" s="118" customFormat="1"/>
    <row r="13797" s="118" customFormat="1"/>
    <row r="13798" s="118" customFormat="1"/>
    <row r="13799" s="118" customFormat="1"/>
    <row r="13800" s="118" customFormat="1"/>
    <row r="13801" s="118" customFormat="1"/>
    <row r="13802" s="118" customFormat="1"/>
    <row r="13803" s="118" customFormat="1"/>
    <row r="13804" s="118" customFormat="1"/>
    <row r="13805" s="118" customFormat="1"/>
    <row r="13806" s="118" customFormat="1"/>
    <row r="13807" s="118" customFormat="1"/>
    <row r="13808" s="118" customFormat="1"/>
    <row r="13809" s="118" customFormat="1"/>
    <row r="13810" s="118" customFormat="1"/>
    <row r="13811" s="118" customFormat="1"/>
    <row r="13812" s="118" customFormat="1"/>
    <row r="13813" s="118" customFormat="1"/>
    <row r="13814" s="118" customFormat="1"/>
    <row r="13815" s="118" customFormat="1"/>
    <row r="13816" s="118" customFormat="1"/>
    <row r="13817" s="118" customFormat="1"/>
    <row r="13818" s="118" customFormat="1"/>
    <row r="13819" s="118" customFormat="1"/>
    <row r="13820" s="118" customFormat="1"/>
    <row r="13821" s="118" customFormat="1"/>
    <row r="13822" s="118" customFormat="1"/>
    <row r="13823" s="118" customFormat="1"/>
    <row r="13824" s="118" customFormat="1"/>
    <row r="13825" s="118" customFormat="1"/>
    <row r="13826" s="118" customFormat="1"/>
    <row r="13827" s="118" customFormat="1"/>
    <row r="13828" s="118" customFormat="1"/>
    <row r="13829" s="118" customFormat="1"/>
    <row r="13830" s="118" customFormat="1"/>
    <row r="13831" s="118" customFormat="1"/>
    <row r="13832" s="118" customFormat="1"/>
    <row r="13833" s="118" customFormat="1"/>
    <row r="13834" s="118" customFormat="1"/>
    <row r="13835" s="118" customFormat="1"/>
    <row r="13836" s="118" customFormat="1"/>
    <row r="13837" s="118" customFormat="1"/>
    <row r="13838" s="118" customFormat="1"/>
    <row r="13839" s="118" customFormat="1"/>
    <row r="13840" s="118" customFormat="1"/>
    <row r="13841" s="118" customFormat="1"/>
    <row r="13842" s="118" customFormat="1"/>
    <row r="13843" s="118" customFormat="1"/>
    <row r="13844" s="118" customFormat="1"/>
    <row r="13845" s="118" customFormat="1"/>
    <row r="13846" s="118" customFormat="1"/>
    <row r="13847" s="118" customFormat="1"/>
    <row r="13848" s="118" customFormat="1"/>
    <row r="13849" s="118" customFormat="1"/>
    <row r="13850" s="118" customFormat="1"/>
    <row r="13851" s="118" customFormat="1"/>
    <row r="13852" s="118" customFormat="1"/>
    <row r="13853" s="118" customFormat="1"/>
    <row r="13854" s="118" customFormat="1"/>
    <row r="13855" s="118" customFormat="1"/>
    <row r="13856" s="118" customFormat="1"/>
    <row r="13857" s="118" customFormat="1"/>
    <row r="13858" s="118" customFormat="1"/>
    <row r="13859" s="118" customFormat="1"/>
    <row r="13860" s="118" customFormat="1"/>
    <row r="13861" s="118" customFormat="1"/>
    <row r="13862" s="118" customFormat="1"/>
    <row r="13863" s="118" customFormat="1"/>
    <row r="13864" s="118" customFormat="1"/>
    <row r="13865" s="118" customFormat="1"/>
    <row r="13866" s="118" customFormat="1"/>
    <row r="13867" s="118" customFormat="1"/>
    <row r="13868" s="118" customFormat="1"/>
    <row r="13869" s="118" customFormat="1"/>
    <row r="13870" s="118" customFormat="1"/>
    <row r="13871" s="118" customFormat="1"/>
    <row r="13872" s="118" customFormat="1"/>
    <row r="13873" s="118" customFormat="1"/>
    <row r="13874" s="118" customFormat="1"/>
    <row r="13875" s="118" customFormat="1"/>
    <row r="13876" s="118" customFormat="1"/>
    <row r="13877" s="118" customFormat="1"/>
    <row r="13878" s="118" customFormat="1"/>
    <row r="13879" s="118" customFormat="1"/>
    <row r="13880" s="118" customFormat="1"/>
    <row r="13881" s="118" customFormat="1"/>
    <row r="13882" s="118" customFormat="1"/>
    <row r="13883" s="118" customFormat="1"/>
    <row r="13884" s="118" customFormat="1"/>
    <row r="13885" s="118" customFormat="1"/>
    <row r="13886" s="118" customFormat="1"/>
    <row r="13887" s="118" customFormat="1"/>
    <row r="13888" s="118" customFormat="1"/>
    <row r="13889" s="118" customFormat="1"/>
    <row r="13890" s="118" customFormat="1"/>
    <row r="13891" s="118" customFormat="1"/>
    <row r="13892" s="118" customFormat="1"/>
    <row r="13893" s="118" customFormat="1"/>
    <row r="13894" s="118" customFormat="1"/>
    <row r="13895" s="118" customFormat="1"/>
    <row r="13896" s="118" customFormat="1"/>
    <row r="13897" s="118" customFormat="1"/>
    <row r="13898" s="118" customFormat="1"/>
    <row r="13899" s="118" customFormat="1"/>
    <row r="13900" s="118" customFormat="1"/>
    <row r="13901" s="118" customFormat="1"/>
    <row r="13902" s="118" customFormat="1"/>
    <row r="13903" s="118" customFormat="1"/>
    <row r="13904" s="118" customFormat="1"/>
    <row r="13905" s="118" customFormat="1"/>
    <row r="13906" s="118" customFormat="1"/>
    <row r="13907" s="118" customFormat="1"/>
    <row r="13908" s="118" customFormat="1"/>
    <row r="13909" s="118" customFormat="1"/>
    <row r="13910" s="118" customFormat="1"/>
    <row r="13911" s="118" customFormat="1"/>
    <row r="13912" s="118" customFormat="1"/>
    <row r="13913" s="118" customFormat="1"/>
    <row r="13914" s="118" customFormat="1"/>
    <row r="13915" s="118" customFormat="1"/>
    <row r="13916" s="118" customFormat="1"/>
    <row r="13917" s="118" customFormat="1"/>
    <row r="13918" s="118" customFormat="1"/>
    <row r="13919" s="118" customFormat="1"/>
    <row r="13920" s="118" customFormat="1"/>
    <row r="13921" s="118" customFormat="1"/>
    <row r="13922" s="118" customFormat="1"/>
    <row r="13923" s="118" customFormat="1"/>
    <row r="13924" s="118" customFormat="1"/>
    <row r="13925" s="118" customFormat="1"/>
    <row r="13926" s="118" customFormat="1"/>
    <row r="13927" s="118" customFormat="1"/>
    <row r="13928" s="118" customFormat="1"/>
    <row r="13929" s="118" customFormat="1"/>
    <row r="13930" s="118" customFormat="1"/>
    <row r="13931" s="118" customFormat="1"/>
    <row r="13932" s="118" customFormat="1"/>
    <row r="13933" s="118" customFormat="1"/>
    <row r="13934" s="118" customFormat="1"/>
    <row r="13935" s="118" customFormat="1"/>
    <row r="13936" s="118" customFormat="1"/>
    <row r="13937" s="118" customFormat="1"/>
    <row r="13938" s="118" customFormat="1"/>
    <row r="13939" s="118" customFormat="1"/>
    <row r="13940" s="118" customFormat="1"/>
    <row r="13941" s="118" customFormat="1"/>
    <row r="13942" s="118" customFormat="1"/>
    <row r="13943" s="118" customFormat="1"/>
    <row r="13944" s="118" customFormat="1"/>
    <row r="13945" s="118" customFormat="1"/>
    <row r="13946" s="118" customFormat="1"/>
    <row r="13947" s="118" customFormat="1"/>
    <row r="13948" s="118" customFormat="1"/>
    <row r="13949" s="118" customFormat="1"/>
    <row r="13950" s="118" customFormat="1"/>
    <row r="13951" s="118" customFormat="1"/>
    <row r="13952" s="118" customFormat="1"/>
    <row r="13953" s="118" customFormat="1"/>
    <row r="13954" s="118" customFormat="1"/>
    <row r="13955" s="118" customFormat="1"/>
    <row r="13956" s="118" customFormat="1"/>
    <row r="13957" s="118" customFormat="1"/>
    <row r="13958" s="118" customFormat="1"/>
    <row r="13959" s="118" customFormat="1"/>
    <row r="13960" s="118" customFormat="1"/>
    <row r="13961" s="118" customFormat="1"/>
    <row r="13962" s="118" customFormat="1"/>
    <row r="13963" s="118" customFormat="1"/>
    <row r="13964" s="118" customFormat="1"/>
    <row r="13965" s="118" customFormat="1"/>
    <row r="13966" s="118" customFormat="1"/>
    <row r="13967" s="118" customFormat="1"/>
    <row r="13968" s="118" customFormat="1"/>
    <row r="13969" s="118" customFormat="1"/>
    <row r="13970" s="118" customFormat="1"/>
    <row r="13971" s="118" customFormat="1"/>
    <row r="13972" s="118" customFormat="1"/>
    <row r="13973" s="118" customFormat="1"/>
    <row r="13974" s="118" customFormat="1"/>
    <row r="13975" s="118" customFormat="1"/>
    <row r="13976" s="118" customFormat="1"/>
    <row r="13977" s="118" customFormat="1"/>
    <row r="13978" s="118" customFormat="1"/>
    <row r="13979" s="118" customFormat="1"/>
    <row r="13980" s="118" customFormat="1"/>
    <row r="13981" s="118" customFormat="1"/>
    <row r="13982" s="118" customFormat="1"/>
    <row r="13983" s="118" customFormat="1"/>
    <row r="13984" s="118" customFormat="1"/>
    <row r="13985" s="118" customFormat="1"/>
    <row r="13986" s="118" customFormat="1"/>
    <row r="13987" s="118" customFormat="1"/>
    <row r="13988" s="118" customFormat="1"/>
    <row r="13989" s="118" customFormat="1"/>
    <row r="13990" s="118" customFormat="1"/>
    <row r="13991" s="118" customFormat="1"/>
    <row r="13992" s="118" customFormat="1"/>
    <row r="13993" s="118" customFormat="1"/>
    <row r="13994" s="118" customFormat="1"/>
    <row r="13995" s="118" customFormat="1"/>
    <row r="13996" s="118" customFormat="1"/>
    <row r="13997" s="118" customFormat="1"/>
    <row r="13998" s="118" customFormat="1"/>
    <row r="13999" s="118" customFormat="1"/>
    <row r="14000" s="118" customFormat="1"/>
    <row r="14001" s="118" customFormat="1"/>
    <row r="14002" s="118" customFormat="1"/>
    <row r="14003" s="118" customFormat="1"/>
    <row r="14004" s="118" customFormat="1"/>
    <row r="14005" s="118" customFormat="1"/>
    <row r="14006" s="118" customFormat="1"/>
    <row r="14007" s="118" customFormat="1"/>
    <row r="14008" s="118" customFormat="1"/>
    <row r="14009" s="118" customFormat="1"/>
    <row r="14010" s="118" customFormat="1"/>
    <row r="14011" s="118" customFormat="1"/>
    <row r="14012" s="118" customFormat="1"/>
    <row r="14013" s="118" customFormat="1"/>
    <row r="14014" s="118" customFormat="1"/>
    <row r="14015" s="118" customFormat="1"/>
    <row r="14016" s="118" customFormat="1"/>
    <row r="14017" s="118" customFormat="1"/>
    <row r="14018" s="118" customFormat="1"/>
    <row r="14019" s="118" customFormat="1"/>
    <row r="14020" s="118" customFormat="1"/>
    <row r="14021" s="118" customFormat="1"/>
    <row r="14022" s="118" customFormat="1"/>
    <row r="14023" s="118" customFormat="1"/>
    <row r="14024" s="118" customFormat="1"/>
    <row r="14025" s="118" customFormat="1"/>
    <row r="14026" s="118" customFormat="1"/>
    <row r="14027" s="118" customFormat="1"/>
    <row r="14028" s="118" customFormat="1"/>
    <row r="14029" s="118" customFormat="1"/>
    <row r="14030" s="118" customFormat="1"/>
    <row r="14031" s="118" customFormat="1"/>
    <row r="14032" s="118" customFormat="1"/>
    <row r="14033" s="118" customFormat="1"/>
    <row r="14034" s="118" customFormat="1"/>
    <row r="14035" s="118" customFormat="1"/>
    <row r="14036" s="118" customFormat="1"/>
    <row r="14037" s="118" customFormat="1"/>
    <row r="14038" s="118" customFormat="1"/>
    <row r="14039" s="118" customFormat="1"/>
    <row r="14040" s="118" customFormat="1"/>
    <row r="14041" s="118" customFormat="1"/>
    <row r="14042" s="118" customFormat="1"/>
    <row r="14043" s="118" customFormat="1"/>
    <row r="14044" s="118" customFormat="1"/>
    <row r="14045" s="118" customFormat="1"/>
    <row r="14046" s="118" customFormat="1"/>
    <row r="14047" s="118" customFormat="1"/>
    <row r="14048" s="118" customFormat="1"/>
    <row r="14049" s="118" customFormat="1"/>
    <row r="14050" s="118" customFormat="1"/>
    <row r="14051" s="118" customFormat="1"/>
    <row r="14052" s="118" customFormat="1"/>
    <row r="14053" s="118" customFormat="1"/>
    <row r="14054" s="118" customFormat="1"/>
    <row r="14055" s="118" customFormat="1"/>
    <row r="14056" s="118" customFormat="1"/>
    <row r="14057" s="118" customFormat="1"/>
    <row r="14058" s="118" customFormat="1"/>
    <row r="14059" s="118" customFormat="1"/>
    <row r="14060" s="118" customFormat="1"/>
    <row r="14061" s="118" customFormat="1"/>
    <row r="14062" s="118" customFormat="1"/>
    <row r="14063" s="118" customFormat="1"/>
    <row r="14064" s="118" customFormat="1"/>
    <row r="14065" s="118" customFormat="1"/>
    <row r="14066" s="118" customFormat="1"/>
    <row r="14067" s="118" customFormat="1"/>
    <row r="14068" s="118" customFormat="1"/>
    <row r="14069" s="118" customFormat="1"/>
    <row r="14070" s="118" customFormat="1"/>
    <row r="14071" s="118" customFormat="1"/>
    <row r="14072" s="118" customFormat="1"/>
    <row r="14073" s="118" customFormat="1"/>
    <row r="14074" s="118" customFormat="1"/>
    <row r="14075" s="118" customFormat="1"/>
    <row r="14076" s="118" customFormat="1"/>
    <row r="14077" s="118" customFormat="1"/>
    <row r="14078" s="118" customFormat="1"/>
    <row r="14079" s="118" customFormat="1"/>
    <row r="14080" s="118" customFormat="1"/>
    <row r="14081" s="118" customFormat="1"/>
    <row r="14082" s="118" customFormat="1"/>
    <row r="14083" s="118" customFormat="1"/>
    <row r="14084" s="118" customFormat="1"/>
    <row r="14085" s="118" customFormat="1"/>
    <row r="14086" s="118" customFormat="1"/>
    <row r="14087" s="118" customFormat="1"/>
    <row r="14088" s="118" customFormat="1"/>
    <row r="14089" s="118" customFormat="1"/>
    <row r="14090" s="118" customFormat="1"/>
    <row r="14091" s="118" customFormat="1"/>
    <row r="14092" s="118" customFormat="1"/>
    <row r="14093" s="118" customFormat="1"/>
    <row r="14094" s="118" customFormat="1"/>
    <row r="14095" s="118" customFormat="1"/>
    <row r="14096" s="118" customFormat="1"/>
    <row r="14097" s="118" customFormat="1"/>
    <row r="14098" s="118" customFormat="1"/>
    <row r="14099" s="118" customFormat="1"/>
    <row r="14100" s="118" customFormat="1"/>
    <row r="14101" s="118" customFormat="1"/>
    <row r="14102" s="118" customFormat="1"/>
    <row r="14103" s="118" customFormat="1"/>
    <row r="14104" s="118" customFormat="1"/>
    <row r="14105" s="118" customFormat="1"/>
    <row r="14106" s="118" customFormat="1"/>
    <row r="14107" s="118" customFormat="1"/>
    <row r="14108" s="118" customFormat="1"/>
    <row r="14109" s="118" customFormat="1"/>
    <row r="14110" s="118" customFormat="1"/>
    <row r="14111" s="118" customFormat="1"/>
    <row r="14112" s="118" customFormat="1"/>
    <row r="14113" s="118" customFormat="1"/>
    <row r="14114" s="118" customFormat="1"/>
    <row r="14115" s="118" customFormat="1"/>
    <row r="14116" s="118" customFormat="1"/>
    <row r="14117" s="118" customFormat="1"/>
    <row r="14118" s="118" customFormat="1"/>
    <row r="14119" s="118" customFormat="1"/>
    <row r="14120" s="118" customFormat="1"/>
    <row r="14121" s="118" customFormat="1"/>
    <row r="14122" s="118" customFormat="1"/>
    <row r="14123" s="118" customFormat="1"/>
    <row r="14124" s="118" customFormat="1"/>
    <row r="14125" s="118" customFormat="1"/>
    <row r="14126" s="118" customFormat="1"/>
    <row r="14127" s="118" customFormat="1"/>
    <row r="14128" s="118" customFormat="1"/>
    <row r="14129" s="118" customFormat="1"/>
    <row r="14130" s="118" customFormat="1"/>
    <row r="14131" s="118" customFormat="1"/>
    <row r="14132" s="118" customFormat="1"/>
    <row r="14133" s="118" customFormat="1"/>
    <row r="14134" s="118" customFormat="1"/>
    <row r="14135" s="118" customFormat="1"/>
    <row r="14136" s="118" customFormat="1"/>
    <row r="14137" s="118" customFormat="1"/>
    <row r="14138" s="118" customFormat="1"/>
    <row r="14139" s="118" customFormat="1"/>
    <row r="14140" s="118" customFormat="1"/>
    <row r="14141" s="118" customFormat="1"/>
    <row r="14142" s="118" customFormat="1"/>
    <row r="14143" s="118" customFormat="1"/>
    <row r="14144" s="118" customFormat="1"/>
    <row r="14145" s="118" customFormat="1"/>
    <row r="14146" s="118" customFormat="1"/>
    <row r="14147" s="118" customFormat="1"/>
    <row r="14148" s="118" customFormat="1"/>
    <row r="14149" s="118" customFormat="1"/>
    <row r="14150" s="118" customFormat="1"/>
    <row r="14151" s="118" customFormat="1"/>
    <row r="14152" s="118" customFormat="1"/>
    <row r="14153" s="118" customFormat="1"/>
    <row r="14154" s="118" customFormat="1"/>
    <row r="14155" s="118" customFormat="1"/>
    <row r="14156" s="118" customFormat="1"/>
    <row r="14157" s="118" customFormat="1"/>
    <row r="14158" s="118" customFormat="1"/>
    <row r="14159" s="118" customFormat="1"/>
    <row r="14160" s="118" customFormat="1"/>
    <row r="14161" s="118" customFormat="1"/>
    <row r="14162" s="118" customFormat="1"/>
    <row r="14163" s="118" customFormat="1"/>
    <row r="14164" s="118" customFormat="1"/>
    <row r="14165" s="118" customFormat="1"/>
    <row r="14166" s="118" customFormat="1"/>
    <row r="14167" s="118" customFormat="1"/>
    <row r="14168" s="118" customFormat="1"/>
    <row r="14169" s="118" customFormat="1"/>
    <row r="14170" s="118" customFormat="1"/>
    <row r="14171" s="118" customFormat="1"/>
    <row r="14172" s="118" customFormat="1"/>
    <row r="14173" s="118" customFormat="1"/>
    <row r="14174" s="118" customFormat="1"/>
    <row r="14175" s="118" customFormat="1"/>
    <row r="14176" s="118" customFormat="1"/>
    <row r="14177" s="118" customFormat="1"/>
    <row r="14178" s="118" customFormat="1"/>
    <row r="14179" s="118" customFormat="1"/>
    <row r="14180" s="118" customFormat="1"/>
    <row r="14181" s="118" customFormat="1"/>
    <row r="14182" s="118" customFormat="1"/>
    <row r="14183" s="118" customFormat="1"/>
    <row r="14184" s="118" customFormat="1"/>
    <row r="14185" s="118" customFormat="1"/>
    <row r="14186" s="118" customFormat="1"/>
    <row r="14187" s="118" customFormat="1"/>
    <row r="14188" s="118" customFormat="1"/>
    <row r="14189" s="118" customFormat="1"/>
    <row r="14190" s="118" customFormat="1"/>
    <row r="14191" s="118" customFormat="1"/>
    <row r="14192" s="118" customFormat="1"/>
    <row r="14193" s="118" customFormat="1"/>
    <row r="14194" s="118" customFormat="1"/>
    <row r="14195" s="118" customFormat="1"/>
    <row r="14196" s="118" customFormat="1"/>
    <row r="14197" s="118" customFormat="1"/>
    <row r="14198" s="118" customFormat="1"/>
    <row r="14199" s="118" customFormat="1"/>
    <row r="14200" s="118" customFormat="1"/>
    <row r="14201" s="118" customFormat="1"/>
    <row r="14202" s="118" customFormat="1"/>
    <row r="14203" s="118" customFormat="1"/>
    <row r="14204" s="118" customFormat="1"/>
    <row r="14205" s="118" customFormat="1"/>
    <row r="14206" s="118" customFormat="1"/>
    <row r="14207" s="118" customFormat="1"/>
    <row r="14208" s="118" customFormat="1"/>
    <row r="14209" s="118" customFormat="1"/>
    <row r="14210" s="118" customFormat="1"/>
    <row r="14211" s="118" customFormat="1"/>
    <row r="14212" s="118" customFormat="1"/>
    <row r="14213" s="118" customFormat="1"/>
    <row r="14214" s="118" customFormat="1"/>
    <row r="14215" s="118" customFormat="1"/>
    <row r="14216" s="118" customFormat="1"/>
    <row r="14217" s="118" customFormat="1"/>
    <row r="14218" s="118" customFormat="1"/>
    <row r="14219" s="118" customFormat="1"/>
    <row r="14220" s="118" customFormat="1"/>
    <row r="14221" s="118" customFormat="1"/>
    <row r="14222" s="118" customFormat="1"/>
    <row r="14223" s="118" customFormat="1"/>
    <row r="14224" s="118" customFormat="1"/>
    <row r="14225" s="118" customFormat="1"/>
    <row r="14226" s="118" customFormat="1"/>
    <row r="14227" s="118" customFormat="1"/>
    <row r="14228" s="118" customFormat="1"/>
    <row r="14229" s="118" customFormat="1"/>
    <row r="14230" s="118" customFormat="1"/>
    <row r="14231" s="118" customFormat="1"/>
    <row r="14232" s="118" customFormat="1"/>
    <row r="14233" s="118" customFormat="1"/>
    <row r="14234" s="118" customFormat="1"/>
    <row r="14235" s="118" customFormat="1"/>
    <row r="14236" s="118" customFormat="1"/>
    <row r="14237" s="118" customFormat="1"/>
    <row r="14238" s="118" customFormat="1"/>
    <row r="14239" s="118" customFormat="1"/>
    <row r="14240" s="118" customFormat="1"/>
    <row r="14241" s="118" customFormat="1"/>
    <row r="14242" s="118" customFormat="1"/>
    <row r="14243" s="118" customFormat="1"/>
    <row r="14244" s="118" customFormat="1"/>
    <row r="14245" s="118" customFormat="1"/>
    <row r="14246" s="118" customFormat="1"/>
    <row r="14247" s="118" customFormat="1"/>
    <row r="14248" s="118" customFormat="1"/>
    <row r="14249" s="118" customFormat="1"/>
    <row r="14250" s="118" customFormat="1"/>
    <row r="14251" s="118" customFormat="1"/>
    <row r="14252" s="118" customFormat="1"/>
    <row r="14253" s="118" customFormat="1"/>
    <row r="14254" s="118" customFormat="1"/>
    <row r="14255" s="118" customFormat="1"/>
    <row r="14256" s="118" customFormat="1"/>
    <row r="14257" s="118" customFormat="1"/>
    <row r="14258" s="118" customFormat="1"/>
    <row r="14259" s="118" customFormat="1"/>
    <row r="14260" s="118" customFormat="1"/>
    <row r="14261" s="118" customFormat="1"/>
    <row r="14262" s="118" customFormat="1"/>
    <row r="14263" s="118" customFormat="1"/>
    <row r="14264" s="118" customFormat="1"/>
    <row r="14265" s="118" customFormat="1"/>
    <row r="14266" s="118" customFormat="1"/>
    <row r="14267" s="118" customFormat="1"/>
    <row r="14268" s="118" customFormat="1"/>
    <row r="14269" s="118" customFormat="1"/>
    <row r="14270" s="118" customFormat="1"/>
    <row r="14271" s="118" customFormat="1"/>
    <row r="14272" s="118" customFormat="1"/>
    <row r="14273" s="118" customFormat="1"/>
    <row r="14274" s="118" customFormat="1"/>
    <row r="14275" s="118" customFormat="1"/>
    <row r="14276" s="118" customFormat="1"/>
    <row r="14277" s="118" customFormat="1"/>
    <row r="14278" s="118" customFormat="1"/>
    <row r="14279" s="118" customFormat="1"/>
    <row r="14280" s="118" customFormat="1"/>
    <row r="14281" s="118" customFormat="1"/>
    <row r="14282" s="118" customFormat="1"/>
    <row r="14283" s="118" customFormat="1"/>
    <row r="14284" s="118" customFormat="1"/>
    <row r="14285" s="118" customFormat="1"/>
    <row r="14286" s="118" customFormat="1"/>
    <row r="14287" s="118" customFormat="1"/>
    <row r="14288" s="118" customFormat="1"/>
    <row r="14289" s="118" customFormat="1"/>
    <row r="14290" s="118" customFormat="1"/>
    <row r="14291" s="118" customFormat="1"/>
    <row r="14292" s="118" customFormat="1"/>
    <row r="14293" s="118" customFormat="1"/>
    <row r="14294" s="118" customFormat="1"/>
    <row r="14295" s="118" customFormat="1"/>
    <row r="14296" s="118" customFormat="1"/>
    <row r="14297" s="118" customFormat="1"/>
    <row r="14298" s="118" customFormat="1"/>
    <row r="14299" s="118" customFormat="1"/>
    <row r="14300" s="118" customFormat="1"/>
    <row r="14301" s="118" customFormat="1"/>
    <row r="14302" s="118" customFormat="1"/>
    <row r="14303" s="118" customFormat="1"/>
    <row r="14304" s="118" customFormat="1"/>
    <row r="14305" s="118" customFormat="1"/>
    <row r="14306" s="118" customFormat="1"/>
    <row r="14307" s="118" customFormat="1"/>
    <row r="14308" s="118" customFormat="1"/>
    <row r="14309" s="118" customFormat="1"/>
    <row r="14310" s="118" customFormat="1"/>
    <row r="14311" s="118" customFormat="1"/>
    <row r="14312" s="118" customFormat="1"/>
    <row r="14313" s="118" customFormat="1"/>
    <row r="14314" s="118" customFormat="1"/>
    <row r="14315" s="118" customFormat="1"/>
    <row r="14316" s="118" customFormat="1"/>
    <row r="14317" s="118" customFormat="1"/>
    <row r="14318" s="118" customFormat="1"/>
    <row r="14319" s="118" customFormat="1"/>
    <row r="14320" s="118" customFormat="1"/>
    <row r="14321" s="118" customFormat="1"/>
    <row r="14322" s="118" customFormat="1"/>
    <row r="14323" s="118" customFormat="1"/>
    <row r="14324" s="118" customFormat="1"/>
    <row r="14325" s="118" customFormat="1"/>
    <row r="14326" s="118" customFormat="1"/>
    <row r="14327" s="118" customFormat="1"/>
    <row r="14328" s="118" customFormat="1"/>
    <row r="14329" s="118" customFormat="1"/>
    <row r="14330" s="118" customFormat="1"/>
    <row r="14331" s="118" customFormat="1"/>
    <row r="14332" s="118" customFormat="1"/>
    <row r="14333" s="118" customFormat="1"/>
    <row r="14334" s="118" customFormat="1"/>
    <row r="14335" s="118" customFormat="1"/>
    <row r="14336" s="118" customFormat="1"/>
    <row r="14337" s="118" customFormat="1"/>
    <row r="14338" s="118" customFormat="1"/>
    <row r="14339" s="118" customFormat="1"/>
    <row r="14340" s="118" customFormat="1"/>
    <row r="14341" s="118" customFormat="1"/>
    <row r="14342" s="118" customFormat="1"/>
    <row r="14343" s="118" customFormat="1"/>
    <row r="14344" s="118" customFormat="1"/>
    <row r="14345" s="118" customFormat="1"/>
    <row r="14346" s="118" customFormat="1"/>
    <row r="14347" s="118" customFormat="1"/>
    <row r="14348" s="118" customFormat="1"/>
    <row r="14349" s="118" customFormat="1"/>
    <row r="14350" s="118" customFormat="1"/>
    <row r="14351" s="118" customFormat="1"/>
    <row r="14352" s="118" customFormat="1"/>
    <row r="14353" s="118" customFormat="1"/>
    <row r="14354" s="118" customFormat="1"/>
    <row r="14355" s="118" customFormat="1"/>
    <row r="14356" s="118" customFormat="1"/>
    <row r="14357" s="118" customFormat="1"/>
    <row r="14358" s="118" customFormat="1"/>
    <row r="14359" s="118" customFormat="1"/>
    <row r="14360" s="118" customFormat="1"/>
    <row r="14361" s="118" customFormat="1"/>
    <row r="14362" s="118" customFormat="1"/>
    <row r="14363" s="118" customFormat="1"/>
    <row r="14364" s="118" customFormat="1"/>
    <row r="14365" s="118" customFormat="1"/>
    <row r="14366" s="118" customFormat="1"/>
    <row r="14367" s="118" customFormat="1"/>
    <row r="14368" s="118" customFormat="1"/>
    <row r="14369" s="118" customFormat="1"/>
    <row r="14370" s="118" customFormat="1"/>
    <row r="14371" s="118" customFormat="1"/>
    <row r="14372" s="118" customFormat="1"/>
    <row r="14373" s="118" customFormat="1"/>
    <row r="14374" s="118" customFormat="1"/>
    <row r="14375" s="118" customFormat="1"/>
    <row r="14376" s="118" customFormat="1"/>
    <row r="14377" s="118" customFormat="1"/>
    <row r="14378" s="118" customFormat="1"/>
    <row r="14379" s="118" customFormat="1"/>
    <row r="14380" s="118" customFormat="1"/>
    <row r="14381" s="118" customFormat="1"/>
    <row r="14382" s="118" customFormat="1"/>
    <row r="14383" s="118" customFormat="1"/>
    <row r="14384" s="118" customFormat="1"/>
    <row r="14385" s="118" customFormat="1"/>
    <row r="14386" s="118" customFormat="1"/>
    <row r="14387" s="118" customFormat="1"/>
    <row r="14388" s="118" customFormat="1"/>
    <row r="14389" s="118" customFormat="1"/>
    <row r="14390" s="118" customFormat="1"/>
    <row r="14391" s="118" customFormat="1"/>
    <row r="14392" s="118" customFormat="1"/>
    <row r="14393" s="118" customFormat="1"/>
    <row r="14394" s="118" customFormat="1"/>
    <row r="14395" s="118" customFormat="1"/>
    <row r="14396" s="118" customFormat="1"/>
    <row r="14397" s="118" customFormat="1"/>
    <row r="14398" s="118" customFormat="1"/>
    <row r="14399" s="118" customFormat="1"/>
    <row r="14400" s="118" customFormat="1"/>
    <row r="14401" s="118" customFormat="1"/>
    <row r="14402" s="118" customFormat="1"/>
    <row r="14403" s="118" customFormat="1"/>
    <row r="14404" s="118" customFormat="1"/>
    <row r="14405" s="118" customFormat="1"/>
    <row r="14406" s="118" customFormat="1"/>
    <row r="14407" s="118" customFormat="1"/>
    <row r="14408" s="118" customFormat="1"/>
    <row r="14409" s="118" customFormat="1"/>
    <row r="14410" s="118" customFormat="1"/>
    <row r="14411" s="118" customFormat="1"/>
    <row r="14412" s="118" customFormat="1"/>
    <row r="14413" s="118" customFormat="1"/>
    <row r="14414" s="118" customFormat="1"/>
    <row r="14415" s="118" customFormat="1"/>
    <row r="14416" s="118" customFormat="1"/>
    <row r="14417" s="118" customFormat="1"/>
    <row r="14418" s="118" customFormat="1"/>
    <row r="14419" s="118" customFormat="1"/>
    <row r="14420" s="118" customFormat="1"/>
    <row r="14421" s="118" customFormat="1"/>
    <row r="14422" s="118" customFormat="1"/>
    <row r="14423" s="118" customFormat="1"/>
    <row r="14424" s="118" customFormat="1"/>
    <row r="14425" s="118" customFormat="1"/>
    <row r="14426" s="118" customFormat="1"/>
    <row r="14427" s="118" customFormat="1"/>
    <row r="14428" s="118" customFormat="1"/>
    <row r="14429" s="118" customFormat="1"/>
    <row r="14430" s="118" customFormat="1"/>
    <row r="14431" s="118" customFormat="1"/>
    <row r="14432" s="118" customFormat="1"/>
    <row r="14433" s="118" customFormat="1"/>
    <row r="14434" s="118" customFormat="1"/>
    <row r="14435" s="118" customFormat="1"/>
    <row r="14436" s="118" customFormat="1"/>
    <row r="14437" s="118" customFormat="1"/>
    <row r="14438" s="118" customFormat="1"/>
    <row r="14439" s="118" customFormat="1"/>
    <row r="14440" s="118" customFormat="1"/>
    <row r="14441" s="118" customFormat="1"/>
    <row r="14442" s="118" customFormat="1"/>
    <row r="14443" s="118" customFormat="1"/>
    <row r="14444" s="118" customFormat="1"/>
    <row r="14445" s="118" customFormat="1"/>
    <row r="14446" s="118" customFormat="1"/>
    <row r="14447" s="118" customFormat="1"/>
    <row r="14448" s="118" customFormat="1"/>
    <row r="14449" s="118" customFormat="1"/>
    <row r="14450" s="118" customFormat="1"/>
    <row r="14451" s="118" customFormat="1"/>
    <row r="14452" s="118" customFormat="1"/>
    <row r="14453" s="118" customFormat="1"/>
    <row r="14454" s="118" customFormat="1"/>
    <row r="14455" s="118" customFormat="1"/>
    <row r="14456" s="118" customFormat="1"/>
    <row r="14457" s="118" customFormat="1"/>
    <row r="14458" s="118" customFormat="1"/>
    <row r="14459" s="118" customFormat="1"/>
    <row r="14460" s="118" customFormat="1"/>
    <row r="14461" s="118" customFormat="1"/>
    <row r="14462" s="118" customFormat="1"/>
    <row r="14463" s="118" customFormat="1"/>
    <row r="14464" s="118" customFormat="1"/>
    <row r="14465" s="118" customFormat="1"/>
    <row r="14466" s="118" customFormat="1"/>
    <row r="14467" s="118" customFormat="1"/>
    <row r="14468" s="118" customFormat="1"/>
    <row r="14469" s="118" customFormat="1"/>
    <row r="14470" s="118" customFormat="1"/>
    <row r="14471" s="118" customFormat="1"/>
    <row r="14472" s="118" customFormat="1"/>
    <row r="14473" s="118" customFormat="1"/>
    <row r="14474" s="118" customFormat="1"/>
    <row r="14475" s="118" customFormat="1"/>
    <row r="14476" s="118" customFormat="1"/>
    <row r="14477" s="118" customFormat="1"/>
    <row r="14478" s="118" customFormat="1"/>
    <row r="14479" s="118" customFormat="1"/>
    <row r="14480" s="118" customFormat="1"/>
    <row r="14481" s="118" customFormat="1"/>
    <row r="14482" s="118" customFormat="1"/>
    <row r="14483" s="118" customFormat="1"/>
    <row r="14484" s="118" customFormat="1"/>
    <row r="14485" s="118" customFormat="1"/>
    <row r="14486" s="118" customFormat="1"/>
    <row r="14487" s="118" customFormat="1"/>
    <row r="14488" s="118" customFormat="1"/>
    <row r="14489" s="118" customFormat="1"/>
    <row r="14490" s="118" customFormat="1"/>
    <row r="14491" s="118" customFormat="1"/>
    <row r="14492" s="118" customFormat="1"/>
    <row r="14493" s="118" customFormat="1"/>
    <row r="14494" s="118" customFormat="1"/>
    <row r="14495" s="118" customFormat="1"/>
    <row r="14496" s="118" customFormat="1"/>
    <row r="14497" s="118" customFormat="1"/>
    <row r="14498" s="118" customFormat="1"/>
    <row r="14499" s="118" customFormat="1"/>
    <row r="14500" s="118" customFormat="1"/>
    <row r="14501" s="118" customFormat="1"/>
    <row r="14502" s="118" customFormat="1"/>
    <row r="14503" s="118" customFormat="1"/>
    <row r="14504" s="118" customFormat="1"/>
    <row r="14505" s="118" customFormat="1"/>
    <row r="14506" s="118" customFormat="1"/>
    <row r="14507" s="118" customFormat="1"/>
    <row r="14508" s="118" customFormat="1"/>
    <row r="14509" s="118" customFormat="1"/>
    <row r="14510" s="118" customFormat="1"/>
    <row r="14511" s="118" customFormat="1"/>
    <row r="14512" s="118" customFormat="1"/>
    <row r="14513" s="118" customFormat="1"/>
    <row r="14514" s="118" customFormat="1"/>
    <row r="14515" s="118" customFormat="1"/>
    <row r="14516" s="118" customFormat="1"/>
    <row r="14517" s="118" customFormat="1"/>
    <row r="14518" s="118" customFormat="1"/>
    <row r="14519" s="118" customFormat="1"/>
    <row r="14520" s="118" customFormat="1"/>
    <row r="14521" s="118" customFormat="1"/>
    <row r="14522" s="118" customFormat="1"/>
    <row r="14523" s="118" customFormat="1"/>
    <row r="14524" s="118" customFormat="1"/>
    <row r="14525" s="118" customFormat="1"/>
    <row r="14526" s="118" customFormat="1"/>
    <row r="14527" s="118" customFormat="1"/>
    <row r="14528" s="118" customFormat="1"/>
    <row r="14529" s="118" customFormat="1"/>
    <row r="14530" s="118" customFormat="1"/>
    <row r="14531" s="118" customFormat="1"/>
    <row r="14532" s="118" customFormat="1"/>
    <row r="14533" s="118" customFormat="1"/>
    <row r="14534" s="118" customFormat="1"/>
    <row r="14535" s="118" customFormat="1"/>
    <row r="14536" s="118" customFormat="1"/>
    <row r="14537" s="118" customFormat="1"/>
    <row r="14538" s="118" customFormat="1"/>
    <row r="14539" s="118" customFormat="1"/>
    <row r="14540" s="118" customFormat="1"/>
    <row r="14541" s="118" customFormat="1"/>
    <row r="14542" s="118" customFormat="1"/>
    <row r="14543" s="118" customFormat="1"/>
    <row r="14544" s="118" customFormat="1"/>
    <row r="14545" s="118" customFormat="1"/>
    <row r="14546" s="118" customFormat="1"/>
    <row r="14547" s="118" customFormat="1"/>
    <row r="14548" s="118" customFormat="1"/>
    <row r="14549" s="118" customFormat="1"/>
    <row r="14550" s="118" customFormat="1"/>
    <row r="14551" s="118" customFormat="1"/>
    <row r="14552" s="118" customFormat="1"/>
    <row r="14553" s="118" customFormat="1"/>
    <row r="14554" s="118" customFormat="1"/>
    <row r="14555" s="118" customFormat="1"/>
    <row r="14556" s="118" customFormat="1"/>
    <row r="14557" s="118" customFormat="1"/>
    <row r="14558" s="118" customFormat="1"/>
    <row r="14559" s="118" customFormat="1"/>
    <row r="14560" s="118" customFormat="1"/>
    <row r="14561" s="118" customFormat="1"/>
    <row r="14562" s="118" customFormat="1"/>
    <row r="14563" s="118" customFormat="1"/>
    <row r="14564" s="118" customFormat="1"/>
    <row r="14565" s="118" customFormat="1"/>
    <row r="14566" s="118" customFormat="1"/>
    <row r="14567" s="118" customFormat="1"/>
    <row r="14568" s="118" customFormat="1"/>
    <row r="14569" s="118" customFormat="1"/>
    <row r="14570" s="118" customFormat="1"/>
    <row r="14571" s="118" customFormat="1"/>
    <row r="14572" s="118" customFormat="1"/>
    <row r="14573" s="118" customFormat="1"/>
    <row r="14574" s="118" customFormat="1"/>
    <row r="14575" s="118" customFormat="1"/>
    <row r="14576" s="118" customFormat="1"/>
    <row r="14577" s="118" customFormat="1"/>
    <row r="14578" s="118" customFormat="1"/>
    <row r="14579" s="118" customFormat="1"/>
    <row r="14580" s="118" customFormat="1"/>
    <row r="14581" s="118" customFormat="1"/>
    <row r="14582" s="118" customFormat="1"/>
    <row r="14583" s="118" customFormat="1"/>
    <row r="14584" s="118" customFormat="1"/>
    <row r="14585" s="118" customFormat="1"/>
    <row r="14586" s="118" customFormat="1"/>
    <row r="14587" s="118" customFormat="1"/>
    <row r="14588" s="118" customFormat="1"/>
    <row r="14589" s="118" customFormat="1"/>
    <row r="14590" s="118" customFormat="1"/>
    <row r="14591" s="118" customFormat="1"/>
    <row r="14592" s="118" customFormat="1"/>
    <row r="14593" s="118" customFormat="1"/>
    <row r="14594" s="118" customFormat="1"/>
    <row r="14595" s="118" customFormat="1"/>
    <row r="14596" s="118" customFormat="1"/>
    <row r="14597" s="118" customFormat="1"/>
    <row r="14598" s="118" customFormat="1"/>
    <row r="14599" s="118" customFormat="1"/>
    <row r="14600" s="118" customFormat="1"/>
    <row r="14601" s="118" customFormat="1"/>
    <row r="14602" s="118" customFormat="1"/>
    <row r="14603" s="118" customFormat="1"/>
    <row r="14604" s="118" customFormat="1"/>
    <row r="14605" s="118" customFormat="1"/>
    <row r="14606" s="118" customFormat="1"/>
    <row r="14607" s="118" customFormat="1"/>
    <row r="14608" s="118" customFormat="1"/>
    <row r="14609" s="118" customFormat="1"/>
    <row r="14610" s="118" customFormat="1"/>
    <row r="14611" s="118" customFormat="1"/>
    <row r="14612" s="118" customFormat="1"/>
    <row r="14613" s="118" customFormat="1"/>
    <row r="14614" s="118" customFormat="1"/>
    <row r="14615" s="118" customFormat="1"/>
    <row r="14616" s="118" customFormat="1"/>
    <row r="14617" s="118" customFormat="1"/>
    <row r="14618" s="118" customFormat="1"/>
    <row r="14619" s="118" customFormat="1"/>
    <row r="14620" s="118" customFormat="1"/>
    <row r="14621" s="118" customFormat="1"/>
    <row r="14622" s="118" customFormat="1"/>
    <row r="14623" s="118" customFormat="1"/>
    <row r="14624" s="118" customFormat="1"/>
    <row r="14625" s="118" customFormat="1"/>
    <row r="14626" s="118" customFormat="1"/>
    <row r="14627" s="118" customFormat="1"/>
    <row r="14628" s="118" customFormat="1"/>
    <row r="14629" s="118" customFormat="1"/>
    <row r="14630" s="118" customFormat="1"/>
    <row r="14631" s="118" customFormat="1"/>
    <row r="14632" s="118" customFormat="1"/>
    <row r="14633" s="118" customFormat="1"/>
    <row r="14634" s="118" customFormat="1"/>
    <row r="14635" s="118" customFormat="1"/>
    <row r="14636" s="118" customFormat="1"/>
    <row r="14637" s="118" customFormat="1"/>
    <row r="14638" s="118" customFormat="1"/>
    <row r="14639" s="118" customFormat="1"/>
    <row r="14640" s="118" customFormat="1"/>
    <row r="14641" s="118" customFormat="1"/>
    <row r="14642" s="118" customFormat="1"/>
    <row r="14643" s="118" customFormat="1"/>
    <row r="14644" s="118" customFormat="1"/>
    <row r="14645" s="118" customFormat="1"/>
    <row r="14646" s="118" customFormat="1"/>
    <row r="14647" s="118" customFormat="1"/>
    <row r="14648" s="118" customFormat="1"/>
    <row r="14649" s="118" customFormat="1"/>
    <row r="14650" s="118" customFormat="1"/>
    <row r="14651" s="118" customFormat="1"/>
    <row r="14652" s="118" customFormat="1"/>
    <row r="14653" s="118" customFormat="1"/>
    <row r="14654" s="118" customFormat="1"/>
    <row r="14655" s="118" customFormat="1"/>
    <row r="14656" s="118" customFormat="1"/>
    <row r="14657" s="118" customFormat="1"/>
    <row r="14658" s="118" customFormat="1"/>
    <row r="14659" s="118" customFormat="1"/>
    <row r="14660" s="118" customFormat="1"/>
    <row r="14661" s="118" customFormat="1"/>
    <row r="14662" s="118" customFormat="1"/>
    <row r="14663" s="118" customFormat="1"/>
    <row r="14664" s="118" customFormat="1"/>
    <row r="14665" s="118" customFormat="1"/>
    <row r="14666" s="118" customFormat="1"/>
    <row r="14667" s="118" customFormat="1"/>
    <row r="14668" s="118" customFormat="1"/>
    <row r="14669" s="118" customFormat="1"/>
    <row r="14670" s="118" customFormat="1"/>
    <row r="14671" s="118" customFormat="1"/>
    <row r="14672" s="118" customFormat="1"/>
    <row r="14673" s="118" customFormat="1"/>
    <row r="14674" s="118" customFormat="1"/>
    <row r="14675" s="118" customFormat="1"/>
    <row r="14676" s="118" customFormat="1"/>
    <row r="14677" s="118" customFormat="1"/>
    <row r="14678" s="118" customFormat="1"/>
    <row r="14679" s="118" customFormat="1"/>
    <row r="14680" s="118" customFormat="1"/>
    <row r="14681" s="118" customFormat="1"/>
    <row r="14682" s="118" customFormat="1"/>
    <row r="14683" s="118" customFormat="1"/>
    <row r="14684" s="118" customFormat="1"/>
    <row r="14685" s="118" customFormat="1"/>
    <row r="14686" s="118" customFormat="1"/>
    <row r="14687" s="118" customFormat="1"/>
    <row r="14688" s="118" customFormat="1"/>
    <row r="14689" s="118" customFormat="1"/>
    <row r="14690" s="118" customFormat="1"/>
    <row r="14691" s="118" customFormat="1"/>
    <row r="14692" s="118" customFormat="1"/>
    <row r="14693" s="118" customFormat="1"/>
    <row r="14694" s="118" customFormat="1"/>
    <row r="14695" s="118" customFormat="1"/>
    <row r="14696" s="118" customFormat="1"/>
    <row r="14697" s="118" customFormat="1"/>
    <row r="14698" s="118" customFormat="1"/>
    <row r="14699" s="118" customFormat="1"/>
    <row r="14700" s="118" customFormat="1"/>
    <row r="14701" s="118" customFormat="1"/>
    <row r="14702" s="118" customFormat="1"/>
    <row r="14703" s="118" customFormat="1"/>
    <row r="14704" s="118" customFormat="1"/>
    <row r="14705" s="118" customFormat="1"/>
    <row r="14706" s="118" customFormat="1"/>
    <row r="14707" s="118" customFormat="1"/>
    <row r="14708" s="118" customFormat="1"/>
    <row r="14709" s="118" customFormat="1"/>
    <row r="14710" s="118" customFormat="1"/>
    <row r="14711" s="118" customFormat="1"/>
    <row r="14712" s="118" customFormat="1"/>
    <row r="14713" s="118" customFormat="1"/>
    <row r="14714" s="118" customFormat="1"/>
    <row r="14715" s="118" customFormat="1"/>
    <row r="14716" s="118" customFormat="1"/>
    <row r="14717" s="118" customFormat="1"/>
    <row r="14718" s="118" customFormat="1"/>
    <row r="14719" s="118" customFormat="1"/>
    <row r="14720" s="118" customFormat="1"/>
    <row r="14721" s="118" customFormat="1"/>
    <row r="14722" s="118" customFormat="1"/>
    <row r="14723" s="118" customFormat="1"/>
    <row r="14724" s="118" customFormat="1"/>
    <row r="14725" s="118" customFormat="1"/>
    <row r="14726" s="118" customFormat="1"/>
    <row r="14727" s="118" customFormat="1"/>
    <row r="14728" s="118" customFormat="1"/>
    <row r="14729" s="118" customFormat="1"/>
    <row r="14730" s="118" customFormat="1"/>
    <row r="14731" s="118" customFormat="1"/>
    <row r="14732" s="118" customFormat="1"/>
    <row r="14733" s="118" customFormat="1"/>
    <row r="14734" s="118" customFormat="1"/>
    <row r="14735" s="118" customFormat="1"/>
    <row r="14736" s="118" customFormat="1"/>
    <row r="14737" s="118" customFormat="1"/>
    <row r="14738" s="118" customFormat="1"/>
    <row r="14739" s="118" customFormat="1"/>
    <row r="14740" s="118" customFormat="1"/>
    <row r="14741" s="118" customFormat="1"/>
    <row r="14742" s="118" customFormat="1"/>
    <row r="14743" s="118" customFormat="1"/>
    <row r="14744" s="118" customFormat="1"/>
    <row r="14745" s="118" customFormat="1"/>
    <row r="14746" s="118" customFormat="1"/>
    <row r="14747" s="118" customFormat="1"/>
    <row r="14748" s="118" customFormat="1"/>
    <row r="14749" s="118" customFormat="1"/>
    <row r="14750" s="118" customFormat="1"/>
    <row r="14751" s="118" customFormat="1"/>
    <row r="14752" s="118" customFormat="1"/>
    <row r="14753" s="118" customFormat="1"/>
    <row r="14754" s="118" customFormat="1"/>
    <row r="14755" s="118" customFormat="1"/>
    <row r="14756" s="118" customFormat="1"/>
    <row r="14757" s="118" customFormat="1"/>
    <row r="14758" s="118" customFormat="1"/>
    <row r="14759" s="118" customFormat="1"/>
    <row r="14760" s="118" customFormat="1"/>
    <row r="14761" s="118" customFormat="1"/>
    <row r="14762" s="118" customFormat="1"/>
    <row r="14763" s="118" customFormat="1"/>
    <row r="14764" s="118" customFormat="1"/>
    <row r="14765" s="118" customFormat="1"/>
    <row r="14766" s="118" customFormat="1"/>
    <row r="14767" s="118" customFormat="1"/>
    <row r="14768" s="118" customFormat="1"/>
    <row r="14769" s="118" customFormat="1"/>
    <row r="14770" s="118" customFormat="1"/>
    <row r="14771" s="118" customFormat="1"/>
    <row r="14772" s="118" customFormat="1"/>
    <row r="14773" s="118" customFormat="1"/>
    <row r="14774" s="118" customFormat="1"/>
    <row r="14775" s="118" customFormat="1"/>
    <row r="14776" s="118" customFormat="1"/>
    <row r="14777" s="118" customFormat="1"/>
    <row r="14778" s="118" customFormat="1"/>
    <row r="14779" s="118" customFormat="1"/>
    <row r="14780" s="118" customFormat="1"/>
    <row r="14781" s="118" customFormat="1"/>
    <row r="14782" s="118" customFormat="1"/>
    <row r="14783" s="118" customFormat="1"/>
    <row r="14784" s="118" customFormat="1"/>
    <row r="14785" s="118" customFormat="1"/>
    <row r="14786" s="118" customFormat="1"/>
    <row r="14787" s="118" customFormat="1"/>
    <row r="14788" s="118" customFormat="1"/>
    <row r="14789" s="118" customFormat="1"/>
    <row r="14790" s="118" customFormat="1"/>
    <row r="14791" s="118" customFormat="1"/>
    <row r="14792" s="118" customFormat="1"/>
    <row r="14793" s="118" customFormat="1"/>
    <row r="14794" s="118" customFormat="1"/>
    <row r="14795" s="118" customFormat="1"/>
    <row r="14796" s="118" customFormat="1"/>
    <row r="14797" s="118" customFormat="1"/>
    <row r="14798" s="118" customFormat="1"/>
    <row r="14799" s="118" customFormat="1"/>
    <row r="14800" s="118" customFormat="1"/>
    <row r="14801" s="118" customFormat="1"/>
    <row r="14802" s="118" customFormat="1"/>
    <row r="14803" s="118" customFormat="1"/>
    <row r="14804" s="118" customFormat="1"/>
    <row r="14805" s="118" customFormat="1"/>
    <row r="14806" s="118" customFormat="1"/>
    <row r="14807" s="118" customFormat="1"/>
    <row r="14808" s="118" customFormat="1"/>
    <row r="14809" s="118" customFormat="1"/>
    <row r="14810" s="118" customFormat="1"/>
    <row r="14811" s="118" customFormat="1"/>
    <row r="14812" s="118" customFormat="1"/>
    <row r="14813" s="118" customFormat="1"/>
    <row r="14814" s="118" customFormat="1"/>
    <row r="14815" s="118" customFormat="1"/>
    <row r="14816" s="118" customFormat="1"/>
    <row r="14817" s="118" customFormat="1"/>
    <row r="14818" s="118" customFormat="1"/>
    <row r="14819" s="118" customFormat="1"/>
    <row r="14820" s="118" customFormat="1"/>
    <row r="14821" s="118" customFormat="1"/>
    <row r="14822" s="118" customFormat="1"/>
    <row r="14823" s="118" customFormat="1"/>
    <row r="14824" s="118" customFormat="1"/>
    <row r="14825" s="118" customFormat="1"/>
    <row r="14826" s="118" customFormat="1"/>
    <row r="14827" s="118" customFormat="1"/>
    <row r="14828" s="118" customFormat="1"/>
    <row r="14829" s="118" customFormat="1"/>
    <row r="14830" s="118" customFormat="1"/>
    <row r="14831" s="118" customFormat="1"/>
    <row r="14832" s="118" customFormat="1"/>
    <row r="14833" s="118" customFormat="1"/>
    <row r="14834" s="118" customFormat="1"/>
    <row r="14835" s="118" customFormat="1"/>
    <row r="14836" s="118" customFormat="1"/>
    <row r="14837" s="118" customFormat="1"/>
    <row r="14838" s="118" customFormat="1"/>
    <row r="14839" s="118" customFormat="1"/>
    <row r="14840" s="118" customFormat="1"/>
    <row r="14841" s="118" customFormat="1"/>
    <row r="14842" s="118" customFormat="1"/>
    <row r="14843" s="118" customFormat="1"/>
    <row r="14844" s="118" customFormat="1"/>
    <row r="14845" s="118" customFormat="1"/>
    <row r="14846" s="118" customFormat="1"/>
    <row r="14847" s="118" customFormat="1"/>
    <row r="14848" s="118" customFormat="1"/>
    <row r="14849" s="118" customFormat="1"/>
    <row r="14850" s="118" customFormat="1"/>
    <row r="14851" s="118" customFormat="1"/>
    <row r="14852" s="118" customFormat="1"/>
    <row r="14853" s="118" customFormat="1"/>
    <row r="14854" s="118" customFormat="1"/>
    <row r="14855" s="118" customFormat="1"/>
    <row r="14856" s="118" customFormat="1"/>
    <row r="14857" s="118" customFormat="1"/>
    <row r="14858" s="118" customFormat="1"/>
    <row r="14859" s="118" customFormat="1"/>
    <row r="14860" s="118" customFormat="1"/>
    <row r="14861" s="118" customFormat="1"/>
    <row r="14862" s="118" customFormat="1"/>
    <row r="14863" s="118" customFormat="1"/>
    <row r="14864" s="118" customFormat="1"/>
    <row r="14865" s="118" customFormat="1"/>
    <row r="14866" s="118" customFormat="1"/>
    <row r="14867" s="118" customFormat="1"/>
    <row r="14868" s="118" customFormat="1"/>
    <row r="14869" s="118" customFormat="1"/>
    <row r="14870" s="118" customFormat="1"/>
    <row r="14871" s="118" customFormat="1"/>
    <row r="14872" s="118" customFormat="1"/>
    <row r="14873" s="118" customFormat="1"/>
    <row r="14874" s="118" customFormat="1"/>
    <row r="14875" s="118" customFormat="1"/>
    <row r="14876" s="118" customFormat="1"/>
    <row r="14877" s="118" customFormat="1"/>
    <row r="14878" s="118" customFormat="1"/>
    <row r="14879" s="118" customFormat="1"/>
    <row r="14880" s="118" customFormat="1"/>
    <row r="14881" s="118" customFormat="1"/>
    <row r="14882" s="118" customFormat="1"/>
    <row r="14883" s="118" customFormat="1"/>
    <row r="14884" s="118" customFormat="1"/>
    <row r="14885" s="118" customFormat="1"/>
    <row r="14886" s="118" customFormat="1"/>
    <row r="14887" s="118" customFormat="1"/>
    <row r="14888" s="118" customFormat="1"/>
    <row r="14889" s="118" customFormat="1"/>
    <row r="14890" s="118" customFormat="1"/>
    <row r="14891" s="118" customFormat="1"/>
    <row r="14892" s="118" customFormat="1"/>
    <row r="14893" s="118" customFormat="1"/>
    <row r="14894" s="118" customFormat="1"/>
    <row r="14895" s="118" customFormat="1"/>
    <row r="14896" s="118" customFormat="1"/>
    <row r="14897" s="118" customFormat="1"/>
    <row r="14898" s="118" customFormat="1"/>
    <row r="14899" s="118" customFormat="1"/>
    <row r="14900" s="118" customFormat="1"/>
    <row r="14901" s="118" customFormat="1"/>
    <row r="14902" s="118" customFormat="1"/>
    <row r="14903" s="118" customFormat="1"/>
    <row r="14904" s="118" customFormat="1"/>
    <row r="14905" s="118" customFormat="1"/>
    <row r="14906" s="118" customFormat="1"/>
    <row r="14907" s="118" customFormat="1"/>
    <row r="14908" s="118" customFormat="1"/>
    <row r="14909" s="118" customFormat="1"/>
    <row r="14910" s="118" customFormat="1"/>
    <row r="14911" s="118" customFormat="1"/>
    <row r="14912" s="118" customFormat="1"/>
    <row r="14913" s="118" customFormat="1"/>
    <row r="14914" s="118" customFormat="1"/>
    <row r="14915" s="118" customFormat="1"/>
    <row r="14916" s="118" customFormat="1"/>
    <row r="14917" s="118" customFormat="1"/>
    <row r="14918" s="118" customFormat="1"/>
    <row r="14919" s="118" customFormat="1"/>
    <row r="14920" s="118" customFormat="1"/>
    <row r="14921" s="118" customFormat="1"/>
    <row r="14922" s="118" customFormat="1"/>
    <row r="14923" s="118" customFormat="1"/>
    <row r="14924" s="118" customFormat="1"/>
    <row r="14925" s="118" customFormat="1"/>
    <row r="14926" s="118" customFormat="1"/>
    <row r="14927" s="118" customFormat="1"/>
    <row r="14928" s="118" customFormat="1"/>
    <row r="14929" s="118" customFormat="1"/>
    <row r="14930" s="118" customFormat="1"/>
    <row r="14931" s="118" customFormat="1"/>
    <row r="14932" s="118" customFormat="1"/>
    <row r="14933" s="118" customFormat="1"/>
    <row r="14934" s="118" customFormat="1"/>
    <row r="14935" s="118" customFormat="1"/>
    <row r="14936" s="118" customFormat="1"/>
    <row r="14937" s="118" customFormat="1"/>
    <row r="14938" s="118" customFormat="1"/>
    <row r="14939" s="118" customFormat="1"/>
    <row r="14940" s="118" customFormat="1"/>
    <row r="14941" s="118" customFormat="1"/>
    <row r="14942" s="118" customFormat="1"/>
    <row r="14943" s="118" customFormat="1"/>
    <row r="14944" s="118" customFormat="1"/>
    <row r="14945" s="118" customFormat="1"/>
    <row r="14946" s="118" customFormat="1"/>
    <row r="14947" s="118" customFormat="1"/>
    <row r="14948" s="118" customFormat="1"/>
    <row r="14949" s="118" customFormat="1"/>
    <row r="14950" s="118" customFormat="1"/>
    <row r="14951" s="118" customFormat="1"/>
    <row r="14952" s="118" customFormat="1"/>
    <row r="14953" s="118" customFormat="1"/>
    <row r="14954" s="118" customFormat="1"/>
    <row r="14955" s="118" customFormat="1"/>
    <row r="14956" s="118" customFormat="1"/>
    <row r="14957" s="118" customFormat="1"/>
    <row r="14958" s="118" customFormat="1"/>
    <row r="14959" s="118" customFormat="1"/>
    <row r="14960" s="118" customFormat="1"/>
    <row r="14961" s="118" customFormat="1"/>
    <row r="14962" s="118" customFormat="1"/>
    <row r="14963" s="118" customFormat="1"/>
    <row r="14964" s="118" customFormat="1"/>
    <row r="14965" s="118" customFormat="1"/>
    <row r="14966" s="118" customFormat="1"/>
    <row r="14967" s="118" customFormat="1"/>
    <row r="14968" s="118" customFormat="1"/>
    <row r="14969" s="118" customFormat="1"/>
    <row r="14970" s="118" customFormat="1"/>
    <row r="14971" s="118" customFormat="1"/>
    <row r="14972" s="118" customFormat="1"/>
    <row r="14973" s="118" customFormat="1"/>
    <row r="14974" s="118" customFormat="1"/>
    <row r="14975" s="118" customFormat="1"/>
    <row r="14976" s="118" customFormat="1"/>
    <row r="14977" s="118" customFormat="1"/>
    <row r="14978" s="118" customFormat="1"/>
    <row r="14979" s="118" customFormat="1"/>
    <row r="14980" s="118" customFormat="1"/>
    <row r="14981" s="118" customFormat="1"/>
    <row r="14982" s="118" customFormat="1"/>
    <row r="14983" s="118" customFormat="1"/>
    <row r="14984" s="118" customFormat="1"/>
    <row r="14985" s="118" customFormat="1"/>
    <row r="14986" s="118" customFormat="1"/>
    <row r="14987" s="118" customFormat="1"/>
    <row r="14988" s="118" customFormat="1"/>
    <row r="14989" s="118" customFormat="1"/>
    <row r="14990" s="118" customFormat="1"/>
    <row r="14991" s="118" customFormat="1"/>
    <row r="14992" s="118" customFormat="1"/>
    <row r="14993" s="118" customFormat="1"/>
    <row r="14994" s="118" customFormat="1"/>
    <row r="14995" s="118" customFormat="1"/>
    <row r="14996" s="118" customFormat="1"/>
    <row r="14997" s="118" customFormat="1"/>
    <row r="14998" s="118" customFormat="1"/>
    <row r="14999" s="118" customFormat="1"/>
    <row r="15000" s="118" customFormat="1"/>
    <row r="15001" s="118" customFormat="1"/>
    <row r="15002" s="118" customFormat="1"/>
    <row r="15003" s="118" customFormat="1"/>
    <row r="15004" s="118" customFormat="1"/>
    <row r="15005" s="118" customFormat="1"/>
    <row r="15006" s="118" customFormat="1"/>
    <row r="15007" s="118" customFormat="1"/>
    <row r="15008" s="118" customFormat="1"/>
    <row r="15009" s="118" customFormat="1"/>
    <row r="15010" s="118" customFormat="1"/>
    <row r="15011" s="118" customFormat="1"/>
    <row r="15012" s="118" customFormat="1"/>
    <row r="15013" s="118" customFormat="1"/>
    <row r="15014" s="118" customFormat="1"/>
    <row r="15015" s="118" customFormat="1"/>
    <row r="15016" s="118" customFormat="1"/>
    <row r="15017" s="118" customFormat="1"/>
    <row r="15018" s="118" customFormat="1"/>
    <row r="15019" s="118" customFormat="1"/>
    <row r="15020" s="118" customFormat="1"/>
    <row r="15021" s="118" customFormat="1"/>
    <row r="15022" s="118" customFormat="1"/>
    <row r="15023" s="118" customFormat="1"/>
    <row r="15024" s="118" customFormat="1"/>
    <row r="15025" s="118" customFormat="1"/>
    <row r="15026" s="118" customFormat="1"/>
    <row r="15027" s="118" customFormat="1"/>
    <row r="15028" s="118" customFormat="1"/>
    <row r="15029" s="118" customFormat="1"/>
    <row r="15030" s="118" customFormat="1"/>
    <row r="15031" s="118" customFormat="1"/>
    <row r="15032" s="118" customFormat="1"/>
    <row r="15033" s="118" customFormat="1"/>
    <row r="15034" s="118" customFormat="1"/>
    <row r="15035" s="118" customFormat="1"/>
    <row r="15036" s="118" customFormat="1"/>
    <row r="15037" s="118" customFormat="1"/>
    <row r="15038" s="118" customFormat="1"/>
    <row r="15039" s="118" customFormat="1"/>
    <row r="15040" s="118" customFormat="1"/>
    <row r="15041" s="118" customFormat="1"/>
    <row r="15042" s="118" customFormat="1"/>
    <row r="15043" s="118" customFormat="1"/>
    <row r="15044" s="118" customFormat="1"/>
    <row r="15045" s="118" customFormat="1"/>
    <row r="15046" s="118" customFormat="1"/>
    <row r="15047" s="118" customFormat="1"/>
    <row r="15048" s="118" customFormat="1"/>
    <row r="15049" s="118" customFormat="1"/>
    <row r="15050" s="118" customFormat="1"/>
    <row r="15051" s="118" customFormat="1"/>
    <row r="15052" s="118" customFormat="1"/>
    <row r="15053" s="118" customFormat="1"/>
    <row r="15054" s="118" customFormat="1"/>
    <row r="15055" s="118" customFormat="1"/>
    <row r="15056" s="118" customFormat="1"/>
    <row r="15057" s="118" customFormat="1"/>
    <row r="15058" s="118" customFormat="1"/>
    <row r="15059" s="118" customFormat="1"/>
    <row r="15060" s="118" customFormat="1"/>
    <row r="15061" s="118" customFormat="1"/>
    <row r="15062" s="118" customFormat="1"/>
    <row r="15063" s="118" customFormat="1"/>
    <row r="15064" s="118" customFormat="1"/>
    <row r="15065" s="118" customFormat="1"/>
    <row r="15066" s="118" customFormat="1"/>
    <row r="15067" s="118" customFormat="1"/>
    <row r="15068" s="118" customFormat="1"/>
    <row r="15069" s="118" customFormat="1"/>
    <row r="15070" s="118" customFormat="1"/>
    <row r="15071" s="118" customFormat="1"/>
    <row r="15072" s="118" customFormat="1"/>
    <row r="15073" s="118" customFormat="1"/>
    <row r="15074" s="118" customFormat="1"/>
    <row r="15075" s="118" customFormat="1"/>
    <row r="15076" s="118" customFormat="1"/>
    <row r="15077" s="118" customFormat="1"/>
    <row r="15078" s="118" customFormat="1"/>
    <row r="15079" s="118" customFormat="1"/>
    <row r="15080" s="118" customFormat="1"/>
    <row r="15081" s="118" customFormat="1"/>
    <row r="15082" s="118" customFormat="1"/>
    <row r="15083" s="118" customFormat="1"/>
    <row r="15084" s="118" customFormat="1"/>
    <row r="15085" s="118" customFormat="1"/>
    <row r="15086" s="118" customFormat="1"/>
    <row r="15087" s="118" customFormat="1"/>
    <row r="15088" s="118" customFormat="1"/>
    <row r="15089" s="118" customFormat="1"/>
    <row r="15090" s="118" customFormat="1"/>
    <row r="15091" s="118" customFormat="1"/>
    <row r="15092" s="118" customFormat="1"/>
    <row r="15093" s="118" customFormat="1"/>
    <row r="15094" s="118" customFormat="1"/>
    <row r="15095" s="118" customFormat="1"/>
    <row r="15096" s="118" customFormat="1"/>
    <row r="15097" s="118" customFormat="1"/>
    <row r="15098" s="118" customFormat="1"/>
    <row r="15099" s="118" customFormat="1"/>
    <row r="15100" s="118" customFormat="1"/>
    <row r="15101" s="118" customFormat="1"/>
    <row r="15102" s="118" customFormat="1"/>
    <row r="15103" s="118" customFormat="1"/>
    <row r="15104" s="118" customFormat="1"/>
    <row r="15105" s="118" customFormat="1"/>
    <row r="15106" s="118" customFormat="1"/>
    <row r="15107" s="118" customFormat="1"/>
    <row r="15108" s="118" customFormat="1"/>
    <row r="15109" s="118" customFormat="1"/>
    <row r="15110" s="118" customFormat="1"/>
    <row r="15111" s="118" customFormat="1"/>
    <row r="15112" s="118" customFormat="1"/>
    <row r="15113" s="118" customFormat="1"/>
    <row r="15114" s="118" customFormat="1"/>
    <row r="15115" s="118" customFormat="1"/>
    <row r="15116" s="118" customFormat="1"/>
    <row r="15117" s="118" customFormat="1"/>
    <row r="15118" s="118" customFormat="1"/>
    <row r="15119" s="118" customFormat="1"/>
    <row r="15120" s="118" customFormat="1"/>
    <row r="15121" s="118" customFormat="1"/>
    <row r="15122" s="118" customFormat="1"/>
    <row r="15123" s="118" customFormat="1"/>
    <row r="15124" s="118" customFormat="1"/>
    <row r="15125" s="118" customFormat="1"/>
    <row r="15126" s="118" customFormat="1"/>
    <row r="15127" s="118" customFormat="1"/>
    <row r="15128" s="118" customFormat="1"/>
    <row r="15129" s="118" customFormat="1"/>
    <row r="15130" s="118" customFormat="1"/>
    <row r="15131" s="118" customFormat="1"/>
    <row r="15132" s="118" customFormat="1"/>
    <row r="15133" s="118" customFormat="1"/>
    <row r="15134" s="118" customFormat="1"/>
    <row r="15135" s="118" customFormat="1"/>
    <row r="15136" s="118" customFormat="1"/>
    <row r="15137" s="118" customFormat="1"/>
    <row r="15138" s="118" customFormat="1"/>
    <row r="15139" s="118" customFormat="1"/>
    <row r="15140" s="118" customFormat="1"/>
    <row r="15141" s="118" customFormat="1"/>
    <row r="15142" s="118" customFormat="1"/>
    <row r="15143" s="118" customFormat="1"/>
    <row r="15144" s="118" customFormat="1"/>
    <row r="15145" s="118" customFormat="1"/>
    <row r="15146" s="118" customFormat="1"/>
    <row r="15147" s="118" customFormat="1"/>
    <row r="15148" s="118" customFormat="1"/>
    <row r="15149" s="118" customFormat="1"/>
    <row r="15150" s="118" customFormat="1"/>
    <row r="15151" s="118" customFormat="1"/>
    <row r="15152" s="118" customFormat="1"/>
    <row r="15153" s="118" customFormat="1"/>
    <row r="15154" s="118" customFormat="1"/>
    <row r="15155" s="118" customFormat="1"/>
    <row r="15156" s="118" customFormat="1"/>
    <row r="15157" s="118" customFormat="1"/>
    <row r="15158" s="118" customFormat="1"/>
    <row r="15159" s="118" customFormat="1"/>
    <row r="15160" s="118" customFormat="1"/>
    <row r="15161" s="118" customFormat="1"/>
    <row r="15162" s="118" customFormat="1"/>
    <row r="15163" s="118" customFormat="1"/>
    <row r="15164" s="118" customFormat="1"/>
    <row r="15165" s="118" customFormat="1"/>
    <row r="15166" s="118" customFormat="1"/>
    <row r="15167" s="118" customFormat="1"/>
    <row r="15168" s="118" customFormat="1"/>
    <row r="15169" s="118" customFormat="1"/>
    <row r="15170" s="118" customFormat="1"/>
    <row r="15171" s="118" customFormat="1"/>
    <row r="15172" s="118" customFormat="1"/>
    <row r="15173" s="118" customFormat="1"/>
    <row r="15174" s="118" customFormat="1"/>
    <row r="15175" s="118" customFormat="1"/>
    <row r="15176" s="118" customFormat="1"/>
    <row r="15177" s="118" customFormat="1"/>
    <row r="15178" s="118" customFormat="1"/>
    <row r="15179" s="118" customFormat="1"/>
    <row r="15180" s="118" customFormat="1"/>
    <row r="15181" s="118" customFormat="1"/>
    <row r="15182" s="118" customFormat="1"/>
    <row r="15183" s="118" customFormat="1"/>
    <row r="15184" s="118" customFormat="1"/>
    <row r="15185" s="118" customFormat="1"/>
    <row r="15186" s="118" customFormat="1"/>
    <row r="15187" s="118" customFormat="1"/>
    <row r="15188" s="118" customFormat="1"/>
    <row r="15189" s="118" customFormat="1"/>
    <row r="15190" s="118" customFormat="1"/>
    <row r="15191" s="118" customFormat="1"/>
    <row r="15192" s="118" customFormat="1"/>
    <row r="15193" s="118" customFormat="1"/>
    <row r="15194" s="118" customFormat="1"/>
    <row r="15195" s="118" customFormat="1"/>
    <row r="15196" s="118" customFormat="1"/>
    <row r="15197" s="118" customFormat="1"/>
    <row r="15198" s="118" customFormat="1"/>
    <row r="15199" s="118" customFormat="1"/>
    <row r="15200" s="118" customFormat="1"/>
    <row r="15201" s="118" customFormat="1"/>
    <row r="15202" s="118" customFormat="1"/>
    <row r="15203" s="118" customFormat="1"/>
    <row r="15204" s="118" customFormat="1"/>
    <row r="15205" s="118" customFormat="1"/>
    <row r="15206" s="118" customFormat="1"/>
    <row r="15207" s="118" customFormat="1"/>
    <row r="15208" s="118" customFormat="1"/>
    <row r="15209" s="118" customFormat="1"/>
    <row r="15210" s="118" customFormat="1"/>
    <row r="15211" s="118" customFormat="1"/>
    <row r="15212" s="118" customFormat="1"/>
    <row r="15213" s="118" customFormat="1"/>
    <row r="15214" s="118" customFormat="1"/>
    <row r="15215" s="118" customFormat="1"/>
    <row r="15216" s="118" customFormat="1"/>
    <row r="15217" s="118" customFormat="1"/>
    <row r="15218" s="118" customFormat="1"/>
    <row r="15219" s="118" customFormat="1"/>
    <row r="15220" s="118" customFormat="1"/>
    <row r="15221" s="118" customFormat="1"/>
    <row r="15222" s="118" customFormat="1"/>
    <row r="15223" s="118" customFormat="1"/>
    <row r="15224" s="118" customFormat="1"/>
    <row r="15225" s="118" customFormat="1"/>
    <row r="15226" s="118" customFormat="1"/>
    <row r="15227" s="118" customFormat="1"/>
    <row r="15228" s="118" customFormat="1"/>
    <row r="15229" s="118" customFormat="1"/>
    <row r="15230" s="118" customFormat="1"/>
    <row r="15231" s="118" customFormat="1"/>
    <row r="15232" s="118" customFormat="1"/>
    <row r="15233" s="118" customFormat="1"/>
    <row r="15234" s="118" customFormat="1"/>
    <row r="15235" s="118" customFormat="1"/>
    <row r="15236" s="118" customFormat="1"/>
    <row r="15237" s="118" customFormat="1"/>
    <row r="15238" s="118" customFormat="1"/>
    <row r="15239" s="118" customFormat="1"/>
    <row r="15240" s="118" customFormat="1"/>
    <row r="15241" s="118" customFormat="1"/>
    <row r="15242" s="118" customFormat="1"/>
    <row r="15243" s="118" customFormat="1"/>
    <row r="15244" s="118" customFormat="1"/>
    <row r="15245" s="118" customFormat="1"/>
    <row r="15246" s="118" customFormat="1"/>
    <row r="15247" s="118" customFormat="1"/>
    <row r="15248" s="118" customFormat="1"/>
    <row r="15249" s="118" customFormat="1"/>
    <row r="15250" s="118" customFormat="1"/>
    <row r="15251" s="118" customFormat="1"/>
    <row r="15252" s="118" customFormat="1"/>
    <row r="15253" s="118" customFormat="1"/>
    <row r="15254" s="118" customFormat="1"/>
    <row r="15255" s="118" customFormat="1"/>
    <row r="15256" s="118" customFormat="1"/>
    <row r="15257" s="118" customFormat="1"/>
    <row r="15258" s="118" customFormat="1"/>
    <row r="15259" s="118" customFormat="1"/>
    <row r="15260" s="118" customFormat="1"/>
    <row r="15261" s="118" customFormat="1"/>
    <row r="15262" s="118" customFormat="1"/>
    <row r="15263" s="118" customFormat="1"/>
    <row r="15264" s="118" customFormat="1"/>
    <row r="15265" s="118" customFormat="1"/>
    <row r="15266" s="118" customFormat="1"/>
    <row r="15267" s="118" customFormat="1"/>
    <row r="15268" s="118" customFormat="1"/>
    <row r="15269" s="118" customFormat="1"/>
    <row r="15270" s="118" customFormat="1"/>
    <row r="15271" s="118" customFormat="1"/>
    <row r="15272" s="118" customFormat="1"/>
    <row r="15273" s="118" customFormat="1"/>
    <row r="15274" s="118" customFormat="1"/>
    <row r="15275" s="118" customFormat="1"/>
    <row r="15276" s="118" customFormat="1"/>
    <row r="15277" s="118" customFormat="1"/>
    <row r="15278" s="118" customFormat="1"/>
    <row r="15279" s="118" customFormat="1"/>
    <row r="15280" s="118" customFormat="1"/>
    <row r="15281" s="118" customFormat="1"/>
    <row r="15282" s="118" customFormat="1"/>
    <row r="15283" s="118" customFormat="1"/>
    <row r="15284" s="118" customFormat="1"/>
    <row r="15285" s="118" customFormat="1"/>
    <row r="15286" s="118" customFormat="1"/>
    <row r="15287" s="118" customFormat="1"/>
    <row r="15288" s="118" customFormat="1"/>
    <row r="15289" s="118" customFormat="1"/>
    <row r="15290" s="118" customFormat="1"/>
    <row r="15291" s="118" customFormat="1"/>
    <row r="15292" s="118" customFormat="1"/>
    <row r="15293" s="118" customFormat="1"/>
    <row r="15294" s="118" customFormat="1"/>
    <row r="15295" s="118" customFormat="1"/>
    <row r="15296" s="118" customFormat="1"/>
    <row r="15297" s="118" customFormat="1"/>
    <row r="15298" s="118" customFormat="1"/>
    <row r="15299" s="118" customFormat="1"/>
    <row r="15300" s="118" customFormat="1"/>
    <row r="15301" s="118" customFormat="1"/>
    <row r="15302" s="118" customFormat="1"/>
    <row r="15303" s="118" customFormat="1"/>
    <row r="15304" s="118" customFormat="1"/>
    <row r="15305" s="118" customFormat="1"/>
    <row r="15306" s="118" customFormat="1"/>
    <row r="15307" s="118" customFormat="1"/>
    <row r="15308" s="118" customFormat="1"/>
    <row r="15309" s="118" customFormat="1"/>
    <row r="15310" s="118" customFormat="1"/>
    <row r="15311" s="118" customFormat="1"/>
    <row r="15312" s="118" customFormat="1"/>
    <row r="15313" s="118" customFormat="1"/>
    <row r="15314" s="118" customFormat="1"/>
    <row r="15315" s="118" customFormat="1"/>
    <row r="15316" s="118" customFormat="1"/>
    <row r="15317" s="118" customFormat="1"/>
    <row r="15318" s="118" customFormat="1"/>
    <row r="15319" s="118" customFormat="1"/>
    <row r="15320" s="118" customFormat="1"/>
    <row r="15321" s="118" customFormat="1"/>
    <row r="15322" s="118" customFormat="1"/>
    <row r="15323" s="118" customFormat="1"/>
    <row r="15324" s="118" customFormat="1"/>
    <row r="15325" s="118" customFormat="1"/>
    <row r="15326" s="118" customFormat="1"/>
    <row r="15327" s="118" customFormat="1"/>
    <row r="15328" s="118" customFormat="1"/>
    <row r="15329" s="118" customFormat="1"/>
    <row r="15330" s="118" customFormat="1"/>
    <row r="15331" s="118" customFormat="1"/>
    <row r="15332" s="118" customFormat="1"/>
    <row r="15333" s="118" customFormat="1"/>
    <row r="15334" s="118" customFormat="1"/>
    <row r="15335" s="118" customFormat="1"/>
    <row r="15336" s="118" customFormat="1"/>
    <row r="15337" s="118" customFormat="1"/>
    <row r="15338" s="118" customFormat="1"/>
    <row r="15339" s="118" customFormat="1"/>
    <row r="15340" s="118" customFormat="1"/>
    <row r="15341" s="118" customFormat="1"/>
    <row r="15342" s="118" customFormat="1"/>
    <row r="15343" s="118" customFormat="1"/>
    <row r="15344" s="118" customFormat="1"/>
    <row r="15345" s="118" customFormat="1"/>
    <row r="15346" s="118" customFormat="1"/>
    <row r="15347" s="118" customFormat="1"/>
    <row r="15348" s="118" customFormat="1"/>
    <row r="15349" s="118" customFormat="1"/>
    <row r="15350" s="118" customFormat="1"/>
    <row r="15351" s="118" customFormat="1"/>
    <row r="15352" s="118" customFormat="1"/>
    <row r="15353" s="118" customFormat="1"/>
    <row r="15354" s="118" customFormat="1"/>
    <row r="15355" s="118" customFormat="1"/>
    <row r="15356" s="118" customFormat="1"/>
    <row r="15357" s="118" customFormat="1"/>
    <row r="15358" s="118" customFormat="1"/>
    <row r="15359" s="118" customFormat="1"/>
    <row r="15360" s="118" customFormat="1"/>
    <row r="15361" s="118" customFormat="1"/>
    <row r="15362" s="118" customFormat="1"/>
    <row r="15363" s="118" customFormat="1"/>
    <row r="15364" s="118" customFormat="1"/>
    <row r="15365" s="118" customFormat="1"/>
    <row r="15366" s="118" customFormat="1"/>
    <row r="15367" s="118" customFormat="1"/>
    <row r="15368" s="118" customFormat="1"/>
    <row r="15369" s="118" customFormat="1"/>
    <row r="15370" s="118" customFormat="1"/>
    <row r="15371" s="118" customFormat="1"/>
    <row r="15372" s="118" customFormat="1"/>
    <row r="15373" s="118" customFormat="1"/>
    <row r="15374" s="118" customFormat="1"/>
    <row r="15375" s="118" customFormat="1"/>
    <row r="15376" s="118" customFormat="1"/>
    <row r="15377" s="118" customFormat="1"/>
    <row r="15378" s="118" customFormat="1"/>
    <row r="15379" s="118" customFormat="1"/>
    <row r="15380" s="118" customFormat="1"/>
    <row r="15381" s="118" customFormat="1"/>
    <row r="15382" s="118" customFormat="1"/>
    <row r="15383" s="118" customFormat="1"/>
    <row r="15384" s="118" customFormat="1"/>
    <row r="15385" s="118" customFormat="1"/>
    <row r="15386" s="118" customFormat="1"/>
    <row r="15387" s="118" customFormat="1"/>
    <row r="15388" s="118" customFormat="1"/>
    <row r="15389" s="118" customFormat="1"/>
    <row r="15390" s="118" customFormat="1"/>
    <row r="15391" s="118" customFormat="1"/>
    <row r="15392" s="118" customFormat="1"/>
    <row r="15393" s="118" customFormat="1"/>
    <row r="15394" s="118" customFormat="1"/>
    <row r="15395" s="118" customFormat="1"/>
    <row r="15396" s="118" customFormat="1"/>
    <row r="15397" s="118" customFormat="1"/>
    <row r="15398" s="118" customFormat="1"/>
    <row r="15399" s="118" customFormat="1"/>
    <row r="15400" s="118" customFormat="1"/>
    <row r="15401" s="118" customFormat="1"/>
    <row r="15402" s="118" customFormat="1"/>
    <row r="15403" s="118" customFormat="1"/>
    <row r="15404" s="118" customFormat="1"/>
    <row r="15405" s="118" customFormat="1"/>
    <row r="15406" s="118" customFormat="1"/>
    <row r="15407" s="118" customFormat="1"/>
    <row r="15408" s="118" customFormat="1"/>
    <row r="15409" s="118" customFormat="1"/>
    <row r="15410" s="118" customFormat="1"/>
    <row r="15411" s="118" customFormat="1"/>
    <row r="15412" s="118" customFormat="1"/>
    <row r="15413" s="118" customFormat="1"/>
    <row r="15414" s="118" customFormat="1"/>
    <row r="15415" s="118" customFormat="1"/>
    <row r="15416" s="118" customFormat="1"/>
    <row r="15417" s="118" customFormat="1"/>
    <row r="15418" s="118" customFormat="1"/>
    <row r="15419" s="118" customFormat="1"/>
    <row r="15420" s="118" customFormat="1"/>
    <row r="15421" s="118" customFormat="1"/>
    <row r="15422" s="118" customFormat="1"/>
    <row r="15423" s="118" customFormat="1"/>
    <row r="15424" s="118" customFormat="1"/>
    <row r="15425" s="118" customFormat="1"/>
    <row r="15426" s="118" customFormat="1"/>
    <row r="15427" s="118" customFormat="1"/>
    <row r="15428" s="118" customFormat="1"/>
    <row r="15429" s="118" customFormat="1"/>
    <row r="15430" s="118" customFormat="1"/>
    <row r="15431" s="118" customFormat="1"/>
    <row r="15432" s="118" customFormat="1"/>
    <row r="15433" s="118" customFormat="1"/>
    <row r="15434" s="118" customFormat="1"/>
    <row r="15435" s="118" customFormat="1"/>
    <row r="15436" s="118" customFormat="1"/>
    <row r="15437" s="118" customFormat="1"/>
    <row r="15438" s="118" customFormat="1"/>
    <row r="15439" s="118" customFormat="1"/>
    <row r="15440" s="118" customFormat="1"/>
    <row r="15441" s="118" customFormat="1"/>
    <row r="15442" s="118" customFormat="1"/>
    <row r="15443" s="118" customFormat="1"/>
    <row r="15444" s="118" customFormat="1"/>
    <row r="15445" s="118" customFormat="1"/>
    <row r="15446" s="118" customFormat="1"/>
    <row r="15447" s="118" customFormat="1"/>
    <row r="15448" s="118" customFormat="1"/>
    <row r="15449" s="118" customFormat="1"/>
    <row r="15450" s="118" customFormat="1"/>
    <row r="15451" s="118" customFormat="1"/>
    <row r="15452" s="118" customFormat="1"/>
    <row r="15453" s="118" customFormat="1"/>
    <row r="15454" s="118" customFormat="1"/>
    <row r="15455" s="118" customFormat="1"/>
    <row r="15456" s="118" customFormat="1"/>
    <row r="15457" s="118" customFormat="1"/>
    <row r="15458" s="118" customFormat="1"/>
    <row r="15459" s="118" customFormat="1"/>
    <row r="15460" s="118" customFormat="1"/>
    <row r="15461" s="118" customFormat="1"/>
    <row r="15462" s="118" customFormat="1"/>
    <row r="15463" s="118" customFormat="1"/>
    <row r="15464" s="118" customFormat="1"/>
    <row r="15465" s="118" customFormat="1"/>
    <row r="15466" s="118" customFormat="1"/>
    <row r="15467" s="118" customFormat="1"/>
    <row r="15468" s="118" customFormat="1"/>
    <row r="15469" s="118" customFormat="1"/>
    <row r="15470" s="118" customFormat="1"/>
    <row r="15471" s="118" customFormat="1"/>
    <row r="15472" s="118" customFormat="1"/>
    <row r="15473" s="118" customFormat="1"/>
    <row r="15474" s="118" customFormat="1"/>
    <row r="15475" s="118" customFormat="1"/>
    <row r="15476" s="118" customFormat="1"/>
    <row r="15477" s="118" customFormat="1"/>
    <row r="15478" s="118" customFormat="1"/>
    <row r="15479" s="118" customFormat="1"/>
    <row r="15480" s="118" customFormat="1"/>
    <row r="15481" s="118" customFormat="1"/>
    <row r="15482" s="118" customFormat="1"/>
    <row r="15483" s="118" customFormat="1"/>
    <row r="15484" s="118" customFormat="1"/>
    <row r="15485" s="118" customFormat="1"/>
    <row r="15486" s="118" customFormat="1"/>
    <row r="15487" s="118" customFormat="1"/>
    <row r="15488" s="118" customFormat="1"/>
    <row r="15489" s="118" customFormat="1"/>
    <row r="15490" s="118" customFormat="1"/>
    <row r="15491" s="118" customFormat="1"/>
    <row r="15492" s="118" customFormat="1"/>
    <row r="15493" s="118" customFormat="1"/>
    <row r="15494" s="118" customFormat="1"/>
    <row r="15495" s="118" customFormat="1"/>
    <row r="15496" s="118" customFormat="1"/>
    <row r="15497" s="118" customFormat="1"/>
    <row r="15498" s="118" customFormat="1"/>
    <row r="15499" s="118" customFormat="1"/>
    <row r="15500" s="118" customFormat="1"/>
    <row r="15501" s="118" customFormat="1"/>
    <row r="15502" s="118"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145" activePane="bottomLeft" state="frozenSplit"/>
      <selection pane="bottomLeft" activeCell="A800" sqref="A800"/>
    </sheetView>
  </sheetViews>
  <sheetFormatPr defaultColWidth="8.75" defaultRowHeight="12.75"/>
  <cols>
    <col min="1" max="1" width="4.875" style="622" customWidth="1"/>
    <col min="2" max="2" width="5.75" style="622" customWidth="1"/>
    <col min="3" max="3" width="48.375" style="622" customWidth="1"/>
    <col min="4" max="4" width="6.375" style="622" customWidth="1"/>
    <col min="5" max="49" width="4" style="622" customWidth="1"/>
    <col min="50" max="69" width="4.375" style="622" customWidth="1"/>
    <col min="70" max="71" width="4" style="622" customWidth="1"/>
    <col min="72" max="72" width="8.375" style="622" customWidth="1"/>
    <col min="73" max="94" width="4.375" style="622" customWidth="1"/>
    <col min="95" max="95" width="9.375" style="622" customWidth="1"/>
    <col min="96" max="118" width="4" style="622" customWidth="1"/>
    <col min="119" max="119" width="52.375" style="622" customWidth="1"/>
    <col min="120" max="120" width="5.375" style="622" customWidth="1"/>
    <col min="121" max="129" width="4" style="622" customWidth="1"/>
    <col min="130" max="130" width="58.875" style="622" customWidth="1"/>
    <col min="131" max="135" width="4.75" style="622" customWidth="1"/>
    <col min="136" max="139" width="4" style="622" customWidth="1"/>
    <col min="140" max="160" width="4.375" style="622" customWidth="1"/>
    <col min="161" max="16384" width="8.75" style="622"/>
  </cols>
  <sheetData>
    <row r="1" spans="1:160" s="525" customFormat="1" ht="22.5">
      <c r="A1" s="524" t="str">
        <f>Admin!D81</f>
        <v>Usability Datalogger v5.1.1</v>
      </c>
      <c r="C1" s="526"/>
      <c r="D1" s="527"/>
      <c r="E1" s="527"/>
      <c r="G1" s="528"/>
    </row>
    <row r="2" spans="1:160" s="525" customFormat="1">
      <c r="C2" s="529"/>
      <c r="D2" s="494"/>
      <c r="E2" s="494"/>
      <c r="F2" s="494"/>
      <c r="G2" s="530"/>
      <c r="H2" s="531"/>
      <c r="I2" s="531"/>
      <c r="J2" s="531"/>
      <c r="K2" s="531"/>
      <c r="L2" s="531"/>
      <c r="M2" s="531"/>
      <c r="N2" s="531"/>
      <c r="O2" s="531"/>
      <c r="P2" s="531"/>
      <c r="Q2" s="531"/>
      <c r="R2" s="531"/>
      <c r="S2" s="531"/>
      <c r="T2" s="531"/>
      <c r="U2" s="531"/>
      <c r="V2" s="531"/>
    </row>
    <row r="3" spans="1:160" s="525" customFormat="1" ht="15">
      <c r="B3" s="258" t="s">
        <v>13</v>
      </c>
      <c r="D3" s="494"/>
      <c r="E3" s="494"/>
      <c r="F3" s="494"/>
      <c r="G3" s="530"/>
      <c r="H3" s="531"/>
      <c r="I3" s="531"/>
      <c r="J3" s="531"/>
      <c r="K3" s="531"/>
      <c r="L3" s="531"/>
      <c r="M3" s="531"/>
      <c r="N3" s="531"/>
      <c r="O3" s="531"/>
      <c r="P3" s="531"/>
      <c r="Q3" s="531"/>
      <c r="R3" s="531"/>
      <c r="S3" s="531"/>
      <c r="T3" s="531"/>
      <c r="U3" s="531"/>
      <c r="V3" s="531"/>
    </row>
    <row r="4" spans="1:160" s="525" customFormat="1">
      <c r="B4" s="532" t="s">
        <v>116</v>
      </c>
      <c r="D4" s="494"/>
      <c r="E4" s="494"/>
      <c r="F4" s="494"/>
      <c r="G4" s="530"/>
      <c r="H4" s="531"/>
      <c r="I4" s="531"/>
      <c r="J4" s="531"/>
      <c r="K4" s="531"/>
      <c r="L4" s="531"/>
      <c r="M4" s="531"/>
      <c r="N4" s="531"/>
      <c r="O4" s="531"/>
      <c r="P4" s="531"/>
      <c r="Q4" s="531"/>
      <c r="R4" s="531"/>
      <c r="S4" s="531"/>
      <c r="T4" s="531"/>
      <c r="U4" s="531"/>
      <c r="V4" s="531"/>
    </row>
    <row r="5" spans="1:160" s="525" customFormat="1">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c r="A8" s="300" t="b">
        <v>1</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33"/>
      <c r="EB9" s="934"/>
      <c r="EC9" s="12"/>
      <c r="ED9" s="935"/>
      <c r="EE9" s="936"/>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34"/>
      <c r="EB10" s="934"/>
      <c r="EC10" s="229"/>
      <c r="ED10" s="936"/>
      <c r="EE10" s="936"/>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c r="A31" s="300" t="b">
        <v>1</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c r="A54" s="300" t="b">
        <v>1</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c r="A77" s="300" t="b">
        <v>1</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c r="A100" s="300" t="b">
        <v>1</v>
      </c>
      <c r="B100" s="541" t="s">
        <v>209</v>
      </c>
      <c r="D100" s="543" t="s">
        <v>78</v>
      </c>
    </row>
    <row r="101" spans="1:137" s="11" customFormat="1">
      <c r="A101" s="300"/>
    </row>
    <row r="102" spans="1:137" s="11" customFormat="1">
      <c r="A102" s="300"/>
    </row>
    <row r="103" spans="1:137" s="11" customFormat="1">
      <c r="A103" s="300"/>
    </row>
    <row r="104" spans="1:137" s="11" customFormat="1">
      <c r="A104" s="300"/>
    </row>
    <row r="105" spans="1:137" s="11" customFormat="1">
      <c r="A105" s="300"/>
    </row>
    <row r="106" spans="1:137" s="11" customFormat="1">
      <c r="A106" s="300"/>
    </row>
    <row r="107" spans="1:137" s="11" customFormat="1">
      <c r="A107" s="300"/>
    </row>
    <row r="108" spans="1:137" s="11" customFormat="1">
      <c r="A108" s="300"/>
    </row>
    <row r="109" spans="1:137" s="11" customFormat="1">
      <c r="A109" s="300"/>
    </row>
    <row r="110" spans="1:137" s="11" customFormat="1">
      <c r="A110" s="300"/>
    </row>
    <row r="111" spans="1:137" s="11" customFormat="1">
      <c r="A111" s="300"/>
    </row>
    <row r="112" spans="1:137" s="11" customFormat="1">
      <c r="A112" s="300"/>
    </row>
    <row r="113" spans="1:69" s="11" customFormat="1">
      <c r="A113" s="300"/>
    </row>
    <row r="114" spans="1:69" s="11" customFormat="1">
      <c r="A114" s="300"/>
    </row>
    <row r="115" spans="1:69" s="11" customFormat="1">
      <c r="A115" s="300"/>
    </row>
    <row r="116" spans="1:69" s="11" customFormat="1">
      <c r="A116" s="300"/>
    </row>
    <row r="117" spans="1:69" s="11" customFormat="1">
      <c r="A117" s="300"/>
    </row>
    <row r="118" spans="1:69" s="11" customFormat="1">
      <c r="A118" s="300"/>
    </row>
    <row r="119" spans="1:69" s="11" customFormat="1">
      <c r="A119" s="300"/>
    </row>
    <row r="120" spans="1:69" s="11" customFormat="1">
      <c r="A120" s="300"/>
    </row>
    <row r="121" spans="1:69" s="11" customFormat="1">
      <c r="A121" s="300"/>
      <c r="R121" s="520" t="s">
        <v>34</v>
      </c>
    </row>
    <row r="122" spans="1:69" s="11" customFormat="1" ht="13.5" customHeight="1">
      <c r="A122" s="300"/>
    </row>
    <row r="123" spans="1:69" s="11" customFormat="1" ht="13.5" customHeight="1">
      <c r="A123" s="300" t="b">
        <v>1</v>
      </c>
      <c r="B123" s="541" t="s">
        <v>208</v>
      </c>
      <c r="D123" s="543" t="s">
        <v>78</v>
      </c>
    </row>
    <row r="124" spans="1:69" s="11" customFormat="1">
      <c r="A124" s="300"/>
      <c r="T124" s="476"/>
    </row>
    <row r="125" spans="1:69" s="11" customFormat="1">
      <c r="A125" s="300"/>
    </row>
    <row r="126" spans="1:69" s="11" customFormat="1">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c r="AW132" s="584"/>
      <c r="AX132" s="584"/>
      <c r="AY132" s="584"/>
      <c r="AZ132" s="584"/>
      <c r="BA132" s="584"/>
    </row>
    <row r="133" spans="20:69" s="11" customFormat="1"/>
    <row r="134" spans="20:69" s="11" customFormat="1">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row r="142" spans="20:69" s="11" customFormat="1"/>
    <row r="143" spans="20:69" s="11" customFormat="1"/>
    <row r="144" spans="20:69" s="11" customFormat="1"/>
    <row r="145" spans="1:33" s="11" customFormat="1" ht="13.5" customHeight="1"/>
    <row r="146" spans="1:33" s="11" customFormat="1" ht="13.5" customHeight="1">
      <c r="A146" s="300" t="b">
        <v>1</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c r="A148" s="580"/>
      <c r="B148" s="586">
        <f>IF(ISERROR(DataSum!X126),"",DataSum!X126)</f>
        <v>60</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c r="A149" s="580"/>
      <c r="B149" s="587"/>
      <c r="L149" s="566"/>
      <c r="M149" s="566"/>
      <c r="N149" s="566"/>
      <c r="O149" s="566"/>
      <c r="P149" s="12"/>
      <c r="Q149" s="12"/>
      <c r="R149" s="12"/>
      <c r="S149" s="12"/>
      <c r="T149" s="12"/>
      <c r="U149" s="12"/>
      <c r="V149" s="12"/>
      <c r="W149" s="12"/>
      <c r="X149" s="12"/>
      <c r="Y149" s="12"/>
      <c r="Z149" s="12"/>
      <c r="AA149" s="12"/>
      <c r="AB149" s="12"/>
    </row>
    <row r="150" spans="1:33" s="11" customFormat="1">
      <c r="A150" s="499"/>
      <c r="B150" s="588" t="s">
        <v>183</v>
      </c>
      <c r="C150" s="589"/>
      <c r="D150" s="589"/>
      <c r="E150" s="589"/>
      <c r="F150" s="941" t="s">
        <v>181</v>
      </c>
      <c r="G150" s="942"/>
      <c r="H150" s="590"/>
      <c r="I150" s="930" t="s">
        <v>180</v>
      </c>
      <c r="J150" s="931"/>
      <c r="L150" s="566"/>
      <c r="M150" s="566"/>
      <c r="N150" s="566"/>
      <c r="O150" s="566"/>
      <c r="P150" s="12"/>
      <c r="Q150" s="12"/>
      <c r="R150" s="12"/>
      <c r="S150" s="12"/>
      <c r="T150" s="12"/>
      <c r="U150" s="12"/>
      <c r="V150" s="12"/>
      <c r="W150" s="12"/>
      <c r="X150" s="12"/>
      <c r="Y150" s="12"/>
      <c r="Z150" s="12"/>
      <c r="AA150" s="12"/>
      <c r="AB150" s="12"/>
    </row>
    <row r="151" spans="1:33" s="11" customFormat="1">
      <c r="A151" s="499"/>
      <c r="B151" s="591"/>
      <c r="C151" s="592"/>
      <c r="D151" s="592"/>
      <c r="E151" s="592"/>
      <c r="F151" s="943"/>
      <c r="G151" s="943"/>
      <c r="H151" s="593"/>
      <c r="I151" s="932"/>
      <c r="J151" s="932"/>
      <c r="L151" s="566"/>
      <c r="M151" s="566"/>
      <c r="N151" s="566"/>
      <c r="O151" s="566"/>
      <c r="P151" s="12"/>
      <c r="Q151" s="12"/>
      <c r="R151" s="12"/>
      <c r="S151" s="12"/>
      <c r="T151" s="12"/>
      <c r="U151" s="12"/>
      <c r="V151" s="12"/>
      <c r="W151" s="12"/>
      <c r="X151" s="12"/>
      <c r="Y151" s="12"/>
      <c r="Z151" s="12"/>
      <c r="AA151" s="12"/>
      <c r="AB151" s="12"/>
    </row>
    <row r="152" spans="1:33" s="11" customFormat="1">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v>
      </c>
      <c r="J153" s="800" t="str">
        <f>IF(J166="","",REPT("|",ABS(J166)*1))</f>
        <v>|</v>
      </c>
      <c r="L153" s="566"/>
      <c r="M153" s="566"/>
      <c r="N153" s="566"/>
      <c r="O153" s="566"/>
      <c r="P153" s="12"/>
      <c r="Q153" s="12"/>
      <c r="R153" s="12"/>
      <c r="S153" s="12"/>
      <c r="T153" s="12"/>
      <c r="U153" s="12"/>
      <c r="V153" s="12"/>
      <c r="W153" s="12"/>
      <c r="X153" s="12"/>
      <c r="Y153" s="12"/>
      <c r="Z153" s="12"/>
      <c r="AA153" s="12"/>
      <c r="AB153" s="12"/>
    </row>
    <row r="154" spans="1:33" s="11" customFormat="1">
      <c r="A154" s="499">
        <v>2</v>
      </c>
      <c r="B154" s="595" t="str">
        <f>Admin!BV30</f>
        <v>I found the product unnecessarily complex.</v>
      </c>
      <c r="C154" s="596"/>
      <c r="D154" s="596"/>
      <c r="E154" s="596"/>
      <c r="F154" s="800" t="str">
        <f t="shared" ref="F154:J162" si="0">IF(F167="","",REPT("|",ABS(F167)*1))</f>
        <v/>
      </c>
      <c r="G154" s="800" t="str">
        <f t="shared" si="0"/>
        <v>||</v>
      </c>
      <c r="H154" s="800" t="str">
        <f t="shared" si="0"/>
        <v>||</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c r="A155" s="499">
        <v>3</v>
      </c>
      <c r="B155" s="595" t="str">
        <f>Admin!BV31</f>
        <v>I thought the product was easy to use.</v>
      </c>
      <c r="C155" s="596"/>
      <c r="D155" s="596"/>
      <c r="E155" s="596"/>
      <c r="F155" s="800" t="str">
        <f t="shared" si="0"/>
        <v/>
      </c>
      <c r="G155" s="800" t="str">
        <f t="shared" si="0"/>
        <v>|</v>
      </c>
      <c r="H155" s="800" t="str">
        <f t="shared" si="0"/>
        <v/>
      </c>
      <c r="I155" s="800" t="str">
        <f t="shared" si="0"/>
        <v>||</v>
      </c>
      <c r="J155" s="800" t="str">
        <f t="shared" si="0"/>
        <v>|</v>
      </c>
      <c r="L155" s="566"/>
      <c r="M155" s="566"/>
      <c r="N155" s="566"/>
      <c r="O155" s="566"/>
      <c r="P155" s="12"/>
      <c r="Q155" s="12"/>
      <c r="R155" s="12"/>
      <c r="S155" s="12"/>
      <c r="T155" s="12"/>
      <c r="U155" s="12"/>
      <c r="V155" s="12"/>
      <c r="W155" s="12"/>
      <c r="X155" s="12"/>
      <c r="Y155" s="12"/>
      <c r="Z155" s="12"/>
      <c r="AA155" s="12"/>
      <c r="AB155" s="12"/>
    </row>
    <row r="156" spans="1:33" s="11" customFormat="1">
      <c r="A156" s="499">
        <v>4</v>
      </c>
      <c r="B156" s="595" t="str">
        <f>Admin!BV32</f>
        <v>I think I would need Tech Support to be able to use this product.</v>
      </c>
      <c r="C156" s="596"/>
      <c r="D156" s="596"/>
      <c r="E156" s="596"/>
      <c r="F156" s="800" t="str">
        <f t="shared" si="0"/>
        <v>|</v>
      </c>
      <c r="G156" s="800" t="str">
        <f t="shared" si="0"/>
        <v/>
      </c>
      <c r="H156" s="800" t="str">
        <f t="shared" si="0"/>
        <v>||</v>
      </c>
      <c r="I156" s="800" t="str">
        <f t="shared" si="0"/>
        <v>|</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c r="A157" s="499">
        <v>5</v>
      </c>
      <c r="B157" s="595" t="str">
        <f>Admin!BV33</f>
        <v>I found the various functions in this product were well integrated.</v>
      </c>
      <c r="C157" s="596"/>
      <c r="D157" s="596"/>
      <c r="E157" s="596"/>
      <c r="F157" s="800" t="str">
        <f t="shared" si="0"/>
        <v/>
      </c>
      <c r="G157" s="800" t="str">
        <f t="shared" si="0"/>
        <v/>
      </c>
      <c r="H157" s="800" t="str">
        <f t="shared" si="0"/>
        <v>|</v>
      </c>
      <c r="I157" s="800" t="str">
        <f t="shared" si="0"/>
        <v>|||</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c r="A158" s="499">
        <v>6</v>
      </c>
      <c r="B158" s="595" t="str">
        <f>Admin!BV34</f>
        <v>I thought there was too much inconsistency in this product.</v>
      </c>
      <c r="C158" s="596"/>
      <c r="D158" s="596"/>
      <c r="E158" s="596"/>
      <c r="F158" s="800" t="str">
        <f t="shared" si="0"/>
        <v/>
      </c>
      <c r="G158" s="800" t="str">
        <f t="shared" si="0"/>
        <v/>
      </c>
      <c r="H158" s="800" t="str">
        <f t="shared" si="0"/>
        <v>|||</v>
      </c>
      <c r="I158" s="800" t="str">
        <f t="shared" si="0"/>
        <v>|</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c r="A159" s="499">
        <v>7</v>
      </c>
      <c r="B159" s="595" t="str">
        <f>Admin!BV35</f>
        <v>I imagine that most people would learn to use this product very quickly.</v>
      </c>
      <c r="C159" s="596"/>
      <c r="D159" s="596"/>
      <c r="E159" s="596"/>
      <c r="F159" s="800" t="str">
        <f t="shared" si="0"/>
        <v/>
      </c>
      <c r="G159" s="800" t="str">
        <f t="shared" si="0"/>
        <v/>
      </c>
      <c r="H159" s="800" t="str">
        <f t="shared" si="0"/>
        <v>|</v>
      </c>
      <c r="I159" s="800" t="str">
        <f t="shared" si="0"/>
        <v>|||</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c r="A160" s="499">
        <v>8</v>
      </c>
      <c r="B160" s="595" t="str">
        <f>Admin!BV36</f>
        <v>I found the product very cumbersome to use.</v>
      </c>
      <c r="C160" s="596"/>
      <c r="D160" s="596"/>
      <c r="E160" s="596"/>
      <c r="F160" s="800" t="str">
        <f t="shared" si="0"/>
        <v/>
      </c>
      <c r="G160" s="800" t="str">
        <f t="shared" si="0"/>
        <v>|</v>
      </c>
      <c r="H160" s="800" t="str">
        <f t="shared" si="0"/>
        <v>|||</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c r="A161" s="499">
        <v>9</v>
      </c>
      <c r="B161" s="595" t="str">
        <f>Admin!BV37</f>
        <v>I felt very confident using this product.</v>
      </c>
      <c r="C161" s="596"/>
      <c r="D161" s="596"/>
      <c r="E161" s="596"/>
      <c r="F161" s="800" t="str">
        <f t="shared" si="0"/>
        <v/>
      </c>
      <c r="G161" s="800" t="str">
        <f t="shared" si="0"/>
        <v>|</v>
      </c>
      <c r="H161" s="800" t="str">
        <f t="shared" si="0"/>
        <v>|</v>
      </c>
      <c r="I161" s="800" t="str">
        <f t="shared" si="0"/>
        <v>|</v>
      </c>
      <c r="J161" s="800" t="str">
        <f t="shared" si="0"/>
        <v>|</v>
      </c>
      <c r="L161" s="566"/>
      <c r="M161" s="566"/>
      <c r="N161" s="566"/>
      <c r="O161" s="566"/>
      <c r="P161" s="12"/>
      <c r="Q161" s="12"/>
      <c r="R161" s="12"/>
      <c r="S161" s="12"/>
      <c r="T161" s="12"/>
      <c r="U161" s="12"/>
      <c r="V161" s="12"/>
      <c r="W161" s="12"/>
      <c r="X161" s="12"/>
      <c r="Y161" s="12"/>
      <c r="Z161" s="12"/>
      <c r="AA161" s="12"/>
      <c r="AB161" s="12"/>
    </row>
    <row r="162" spans="1:28" s="11" customFormat="1">
      <c r="A162" s="499">
        <v>10</v>
      </c>
      <c r="B162" s="595" t="str">
        <f>Admin!BV38</f>
        <v>I need to learn a lot about this product before I could effectively use it.</v>
      </c>
      <c r="C162" s="596"/>
      <c r="D162" s="596"/>
      <c r="E162" s="596"/>
      <c r="F162" s="800" t="str">
        <f t="shared" si="0"/>
        <v/>
      </c>
      <c r="G162" s="800" t="str">
        <f t="shared" si="0"/>
        <v/>
      </c>
      <c r="H162" s="800" t="str">
        <f t="shared" si="0"/>
        <v>||</v>
      </c>
      <c r="I162" s="800" t="str">
        <f t="shared" si="0"/>
        <v>|</v>
      </c>
      <c r="J162" s="800" t="str">
        <f t="shared" si="0"/>
        <v>|</v>
      </c>
      <c r="L162" s="566"/>
      <c r="M162" s="566"/>
      <c r="N162" s="566"/>
      <c r="O162" s="566"/>
      <c r="P162" s="12"/>
      <c r="Q162" s="12"/>
      <c r="R162" s="12"/>
      <c r="S162" s="12"/>
      <c r="T162" s="12"/>
      <c r="U162" s="12"/>
      <c r="V162" s="12"/>
      <c r="W162" s="12"/>
      <c r="X162" s="12"/>
      <c r="Y162" s="12"/>
      <c r="Z162" s="12"/>
      <c r="AA162" s="12"/>
      <c r="AB162" s="12"/>
    </row>
    <row r="163" spans="1:28" s="11" customFormat="1">
      <c r="A163" s="12"/>
      <c r="L163" s="566"/>
      <c r="M163" s="566"/>
      <c r="N163" s="566"/>
      <c r="O163" s="566"/>
      <c r="P163" s="12"/>
      <c r="Q163" s="12"/>
      <c r="R163" s="12"/>
      <c r="S163" s="12"/>
      <c r="T163" s="12"/>
      <c r="U163" s="12"/>
      <c r="V163" s="12"/>
      <c r="W163" s="12"/>
      <c r="X163" s="12"/>
      <c r="Y163" s="12"/>
      <c r="Z163" s="12"/>
      <c r="AA163" s="12"/>
      <c r="AB163" s="12"/>
    </row>
    <row r="164" spans="1:28" s="11" customFormat="1">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c r="C165" s="598"/>
      <c r="E165" s="599" t="s">
        <v>262</v>
      </c>
      <c r="F165" s="600">
        <v>1</v>
      </c>
      <c r="G165" s="600">
        <v>2</v>
      </c>
      <c r="H165" s="600">
        <v>3</v>
      </c>
      <c r="I165" s="600">
        <v>4</v>
      </c>
      <c r="J165" s="600">
        <v>5</v>
      </c>
      <c r="K165" s="601" t="s">
        <v>106</v>
      </c>
    </row>
    <row r="166" spans="1:28" s="11" customFormat="1">
      <c r="E166" s="560">
        <v>1</v>
      </c>
      <c r="F166" s="602">
        <f>IF(Admin!BY44="TAM","",COUNTIF(DataSum!$B$131:$W$131,1))</f>
        <v>0</v>
      </c>
      <c r="G166" s="602">
        <f>IF(Admin!BY44="TAM","",COUNTIF(DataSum!$B$131:$W$131,2))</f>
        <v>0</v>
      </c>
      <c r="H166" s="602">
        <f>IF(Admin!BY44="TAM","",COUNTIF(DataSum!$B$131:$W$131,3))</f>
        <v>0</v>
      </c>
      <c r="I166" s="602">
        <f>IF(Admin!BY44="TAM","",COUNTIF(DataSum!$B$131:$W$131,4))</f>
        <v>3</v>
      </c>
      <c r="J166" s="602">
        <f>IF(Admin!BY44="TAM","",COUNTIF(DataSum!$B$131:$W$131,5))</f>
        <v>1</v>
      </c>
      <c r="K166" s="603">
        <f t="shared" ref="K166:K175" si="1">IF(SUM(F166:J166)=0,"",SUM(F166:J166))</f>
        <v>4</v>
      </c>
    </row>
    <row r="167" spans="1:28" s="11" customFormat="1">
      <c r="A167" s="300"/>
      <c r="E167" s="560">
        <v>2</v>
      </c>
      <c r="F167" s="602">
        <f>IF(Admin!BY44="TAM","",COUNTIF(DataSum!$B$132:$W$132,1))</f>
        <v>0</v>
      </c>
      <c r="G167" s="602">
        <f>IF(Admin!BY44="TAM","",COUNTIF(DataSum!$B$132:$W$132,2))</f>
        <v>2</v>
      </c>
      <c r="H167" s="602">
        <f>IF(Admin!BY44="TAM","",COUNTIF(DataSum!$B$132:$W$132,3))</f>
        <v>2</v>
      </c>
      <c r="I167" s="602">
        <f>IF(Admin!BY44="TAM","",COUNTIF(DataSum!$B$132:$W$132,4))</f>
        <v>0</v>
      </c>
      <c r="J167" s="602">
        <f>IF(Admin!BY44="TAM","",COUNTIF(DataSum!$B$132:$W$132,5))</f>
        <v>0</v>
      </c>
      <c r="K167" s="603">
        <f t="shared" si="1"/>
        <v>4</v>
      </c>
    </row>
    <row r="168" spans="1:28" s="11" customFormat="1">
      <c r="A168" s="300"/>
      <c r="E168" s="560">
        <v>3</v>
      </c>
      <c r="F168" s="602">
        <f>IF(Admin!BY44="TAM","",COUNTIF(DataSum!$B$133:$W$133,1))</f>
        <v>0</v>
      </c>
      <c r="G168" s="602">
        <f>IF(Admin!BY44="TAM","",COUNTIF(DataSum!$B$133:$W$133,2))</f>
        <v>1</v>
      </c>
      <c r="H168" s="602">
        <f>IF(Admin!BY44="TAM","",COUNTIF(DataSum!$B$133:$W$133,3))</f>
        <v>0</v>
      </c>
      <c r="I168" s="602">
        <f>IF(Admin!BY44="TAM","",COUNTIF(DataSum!$B$133:$W$133,4))</f>
        <v>2</v>
      </c>
      <c r="J168" s="602">
        <f>IF(Admin!BY44="TAM","",COUNTIF(DataSum!$B$133:$W$133,5))</f>
        <v>1</v>
      </c>
      <c r="K168" s="603">
        <f t="shared" si="1"/>
        <v>4</v>
      </c>
    </row>
    <row r="169" spans="1:28" s="11" customFormat="1">
      <c r="A169" s="300"/>
      <c r="E169" s="560">
        <v>4</v>
      </c>
      <c r="F169" s="602">
        <f>IF(Admin!BY44="TAM","",COUNTIF(DataSum!$B$134:$W$134,1))</f>
        <v>1</v>
      </c>
      <c r="G169" s="602">
        <f>IF(Admin!BY44="TAM","",COUNTIF(DataSum!$B$134:$W$134,2))</f>
        <v>0</v>
      </c>
      <c r="H169" s="602">
        <f>IF(Admin!BY44="TAM","",COUNTIF(DataSum!$B$134:$W$134,3))</f>
        <v>2</v>
      </c>
      <c r="I169" s="602">
        <f>IF(Admin!BY44="TAM","",COUNTIF(DataSum!$B$134:$W$134,4))</f>
        <v>1</v>
      </c>
      <c r="J169" s="602">
        <f>IF(Admin!BY44="TAM","",COUNTIF(DataSum!$B$134:$W$134,5))</f>
        <v>0</v>
      </c>
      <c r="K169" s="603">
        <f t="shared" si="1"/>
        <v>4</v>
      </c>
    </row>
    <row r="170" spans="1:28" s="11" customFormat="1">
      <c r="A170" s="300"/>
      <c r="E170" s="560">
        <v>5</v>
      </c>
      <c r="F170" s="602">
        <f>IF(Admin!BY44="TAM","",COUNTIF(DataSum!$B$135:$W$135,1))</f>
        <v>0</v>
      </c>
      <c r="G170" s="602">
        <f>IF(Admin!BY44="TAM","",COUNTIF(DataSum!$B$135:$W$135,2))</f>
        <v>0</v>
      </c>
      <c r="H170" s="602">
        <f>IF(Admin!BY44="TAM","",COUNTIF(DataSum!$B$135:$W$135,3))</f>
        <v>1</v>
      </c>
      <c r="I170" s="602">
        <f>IF(Admin!BY44="TAM","",COUNTIF(DataSum!$B$135:$W$135,4))</f>
        <v>3</v>
      </c>
      <c r="J170" s="602">
        <f>IF(Admin!BY44="TAM","",COUNTIF(DataSum!$B$135:$W$135,5))</f>
        <v>0</v>
      </c>
      <c r="K170" s="603">
        <f t="shared" si="1"/>
        <v>4</v>
      </c>
    </row>
    <row r="171" spans="1:28" s="11" customFormat="1">
      <c r="A171" s="300"/>
      <c r="E171" s="560">
        <v>6</v>
      </c>
      <c r="F171" s="602">
        <f>IF(Admin!BY44="TAM","",COUNTIF(DataSum!$B$136:$W$136,1))</f>
        <v>0</v>
      </c>
      <c r="G171" s="602">
        <f>IF(Admin!BY44="TAM","",COUNTIF(DataSum!$B$136:$W$136,2))</f>
        <v>0</v>
      </c>
      <c r="H171" s="602">
        <f>IF(Admin!BY44="TAM","",COUNTIF(DataSum!$B$136:$W$136,3))</f>
        <v>3</v>
      </c>
      <c r="I171" s="602">
        <f>IF(Admin!BY44="TAM","",COUNTIF(DataSum!$B$136:$W$136,4))</f>
        <v>1</v>
      </c>
      <c r="J171" s="602">
        <f>IF(Admin!BY44="TAM","",COUNTIF(DataSum!$B$136:$W$136,5))</f>
        <v>0</v>
      </c>
      <c r="K171" s="603">
        <f t="shared" si="1"/>
        <v>4</v>
      </c>
    </row>
    <row r="172" spans="1:28" s="11" customFormat="1">
      <c r="A172" s="300"/>
      <c r="E172" s="560">
        <v>7</v>
      </c>
      <c r="F172" s="602">
        <f>IF(Admin!BY44="TAM","",COUNTIF(DataSum!$B$137:$W$137,1))</f>
        <v>0</v>
      </c>
      <c r="G172" s="602">
        <f>IF(Admin!BY44="TAM","",COUNTIF(DataSum!$B$137:$W$137,2))</f>
        <v>0</v>
      </c>
      <c r="H172" s="602">
        <f>IF(Admin!BY44="TAM","",COUNTIF(DataSum!$B$137:$W$137,3))</f>
        <v>1</v>
      </c>
      <c r="I172" s="602">
        <f>IF(Admin!BY44="TAM","",COUNTIF(DataSum!$B$137:$W$137,4))</f>
        <v>3</v>
      </c>
      <c r="J172" s="602">
        <f>IF(Admin!BY44="TAM","",COUNTIF(DataSum!$B$137:$W$137,5))</f>
        <v>0</v>
      </c>
      <c r="K172" s="603">
        <f t="shared" si="1"/>
        <v>4</v>
      </c>
    </row>
    <row r="173" spans="1:28" s="11" customFormat="1">
      <c r="A173" s="300"/>
      <c r="E173" s="560">
        <v>8</v>
      </c>
      <c r="F173" s="602">
        <f>IF(Admin!BY44="TAM","",COUNTIF(DataSum!$B$138:$W$138,1))</f>
        <v>0</v>
      </c>
      <c r="G173" s="602">
        <f>IF(Admin!BY44="TAM","",COUNTIF(DataSum!$B$138:$W$138,2))</f>
        <v>1</v>
      </c>
      <c r="H173" s="602">
        <f>IF(Admin!BY44="TAM","",COUNTIF(DataSum!$B$138:$W$138,3))</f>
        <v>3</v>
      </c>
      <c r="I173" s="602">
        <f>IF(Admin!BY44="TAM","",COUNTIF(DataSum!$B$138:$W$138,4))</f>
        <v>0</v>
      </c>
      <c r="J173" s="602">
        <f>IF(Admin!BY44="TAM","",COUNTIF(DataSum!$B$138:$W$138,5))</f>
        <v>0</v>
      </c>
      <c r="K173" s="603">
        <f t="shared" si="1"/>
        <v>4</v>
      </c>
    </row>
    <row r="174" spans="1:28" s="11" customFormat="1">
      <c r="A174" s="300"/>
      <c r="E174" s="560">
        <v>9</v>
      </c>
      <c r="F174" s="602">
        <f>IF(Admin!BY44="TAM","",COUNTIF(DataSum!$B$139:$W$139,1))</f>
        <v>0</v>
      </c>
      <c r="G174" s="602">
        <f>IF(Admin!BY44="TAM","",COUNTIF(DataSum!$B$139:$W$139,2))</f>
        <v>1</v>
      </c>
      <c r="H174" s="602">
        <f>IF(Admin!BY44="TAM","",COUNTIF(DataSum!$B$139:$W$139,3))</f>
        <v>1</v>
      </c>
      <c r="I174" s="602">
        <f>IF(Admin!BY44="TAM","",COUNTIF(DataSum!$B$139:$W$139,4))</f>
        <v>1</v>
      </c>
      <c r="J174" s="602">
        <f>IF(Admin!BY44="TAM","",COUNTIF(DataSum!$B$139:$W$139,5))</f>
        <v>1</v>
      </c>
      <c r="K174" s="603">
        <f t="shared" si="1"/>
        <v>4</v>
      </c>
    </row>
    <row r="175" spans="1:28" s="11" customFormat="1">
      <c r="A175" s="300"/>
      <c r="E175" s="560">
        <v>10</v>
      </c>
      <c r="F175" s="602">
        <f>IF(Admin!BY44="TAM","",COUNTIF(DataSum!$B$140:$W$140,1))</f>
        <v>0</v>
      </c>
      <c r="G175" s="602">
        <f>IF(Admin!BY44="TAM","",COUNTIF(DataSum!$B$140:$W$140,2))</f>
        <v>0</v>
      </c>
      <c r="H175" s="602">
        <f>IF(Admin!BY44="TAM","",COUNTIF(DataSum!$B$140:$W$140,3))</f>
        <v>2</v>
      </c>
      <c r="I175" s="602">
        <f>IF(Admin!BY44="TAM","",COUNTIF(DataSum!$B$140:$W$140,4))</f>
        <v>1</v>
      </c>
      <c r="J175" s="602">
        <f>IF(Admin!BY44="TAM","",COUNTIF(DataSum!$B$140:$W$140,5))</f>
        <v>1</v>
      </c>
      <c r="K175" s="603">
        <f t="shared" si="1"/>
        <v>4</v>
      </c>
    </row>
    <row r="176" spans="1:28" s="11" customFormat="1" ht="12.75" customHeight="1">
      <c r="A176" s="300"/>
    </row>
    <row r="177" spans="1:4" s="11" customFormat="1" ht="12.75" customHeight="1">
      <c r="A177" s="300">
        <v>0</v>
      </c>
      <c r="B177" s="890" t="s">
        <v>317</v>
      </c>
      <c r="C177" s="816"/>
      <c r="D177" s="543" t="s">
        <v>78</v>
      </c>
    </row>
    <row r="178" spans="1:4" s="11" customFormat="1" hidden="1">
      <c r="A178" s="300"/>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817"/>
      <c r="C196" s="589"/>
      <c r="D196" s="589"/>
      <c r="E196" s="818"/>
      <c r="F196" s="699" t="s">
        <v>299</v>
      </c>
      <c r="G196" s="605"/>
      <c r="H196" s="605"/>
      <c r="I196" s="605"/>
      <c r="J196" s="605"/>
      <c r="K196" s="605"/>
      <c r="L196" s="606" t="s">
        <v>300</v>
      </c>
    </row>
    <row r="197" spans="2:12" s="11" customFormat="1" hidden="1">
      <c r="B197" s="819"/>
      <c r="C197" s="939" t="s">
        <v>216</v>
      </c>
      <c r="D197" s="940"/>
      <c r="E197" s="820" t="s">
        <v>280</v>
      </c>
      <c r="F197" s="698">
        <v>1</v>
      </c>
      <c r="G197" s="605">
        <v>2</v>
      </c>
      <c r="H197" s="605">
        <v>3</v>
      </c>
      <c r="I197" s="605">
        <v>4</v>
      </c>
      <c r="J197" s="605">
        <v>5</v>
      </c>
      <c r="K197" s="605">
        <v>6</v>
      </c>
      <c r="L197" s="698">
        <v>7</v>
      </c>
    </row>
    <row r="198" spans="2:12" s="11" customFormat="1" hidden="1">
      <c r="B198" s="604">
        <v>1</v>
      </c>
      <c r="C198" s="937" t="str">
        <f>Admin!BV12</f>
        <v>Using this product enables me to accomplish tasks more quickly.</v>
      </c>
      <c r="D198" s="938"/>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c r="B199" s="604">
        <v>2</v>
      </c>
      <c r="C199" s="937" t="str">
        <f>Admin!BV13</f>
        <v>Using this product improves my current performance.</v>
      </c>
      <c r="D199" s="938"/>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c r="B200" s="604">
        <v>3</v>
      </c>
      <c r="C200" s="937" t="str">
        <f>Admin!BV14</f>
        <v>Using this product increases my productivity.</v>
      </c>
      <c r="D200" s="938"/>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c r="B201" s="604">
        <v>4</v>
      </c>
      <c r="C201" s="937" t="str">
        <f>Admin!BV15</f>
        <v>Using this product makes me more effective.</v>
      </c>
      <c r="D201" s="938"/>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c r="B202" s="604">
        <v>5</v>
      </c>
      <c r="C202" s="937" t="str">
        <f>Admin!BV16</f>
        <v>Using this product makes it easier to do my work.</v>
      </c>
      <c r="D202" s="938"/>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c r="B203" s="604">
        <v>6</v>
      </c>
      <c r="C203" s="937" t="str">
        <f>Admin!BV17</f>
        <v>I find this product useful.</v>
      </c>
      <c r="D203" s="938"/>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c r="B204" s="604">
        <v>7</v>
      </c>
      <c r="C204" s="937" t="str">
        <f>Admin!BV18</f>
        <v>Learning to operate this product was easy for me.</v>
      </c>
      <c r="D204" s="938"/>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c r="B205" s="604">
        <v>8</v>
      </c>
      <c r="C205" s="937" t="str">
        <f>Admin!BV19</f>
        <v>I found it easy to get this product to do what I want it to do.</v>
      </c>
      <c r="D205" s="938"/>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c r="B206" s="604">
        <v>9</v>
      </c>
      <c r="C206" s="937" t="str">
        <f>Admin!BV20</f>
        <v>My interaction with this product was clear and understandable.</v>
      </c>
      <c r="D206" s="938"/>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c r="B207" s="604">
        <v>10</v>
      </c>
      <c r="C207" s="937" t="str">
        <f>Admin!BV21</f>
        <v>I found this product to be flexible to interact with.</v>
      </c>
      <c r="D207" s="938"/>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c r="B208" s="604">
        <v>11</v>
      </c>
      <c r="C208" s="937" t="str">
        <f>Admin!BV22</f>
        <v>It was easy for me to become skillful at using the system.</v>
      </c>
      <c r="D208" s="938"/>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c r="B209" s="604">
        <v>12</v>
      </c>
      <c r="C209" s="937" t="str">
        <f>Admin!BV23</f>
        <v>I found the system easy to use.</v>
      </c>
      <c r="D209" s="938"/>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c r="B210" s="589"/>
      <c r="C210" s="589"/>
      <c r="D210" s="607" t="s">
        <v>192</v>
      </c>
      <c r="E210" s="696" t="str">
        <f>DataSum!X143</f>
        <v/>
      </c>
      <c r="F210" s="608"/>
      <c r="G210" s="608"/>
      <c r="H210" s="608"/>
      <c r="I210" s="608"/>
      <c r="J210" s="608"/>
      <c r="K210" s="608"/>
      <c r="L210" s="608"/>
    </row>
    <row r="211" spans="2:17" s="11" customFormat="1" hidden="1">
      <c r="B211" s="592"/>
      <c r="C211" s="592"/>
      <c r="D211" s="609" t="s">
        <v>193</v>
      </c>
      <c r="E211" s="697" t="str">
        <f>DataSum!X144</f>
        <v/>
      </c>
      <c r="F211" s="610"/>
      <c r="G211" s="610"/>
      <c r="H211" s="610"/>
      <c r="I211" s="610"/>
      <c r="J211" s="610"/>
      <c r="K211" s="610"/>
      <c r="L211" s="610"/>
    </row>
    <row r="212" spans="2:17" s="11" customFormat="1" hidden="1"/>
    <row r="213" spans="2:17" s="11" customFormat="1" hidden="1">
      <c r="B213" s="12"/>
      <c r="C213" s="611" t="s">
        <v>217</v>
      </c>
      <c r="D213" s="573"/>
      <c r="E213" s="557"/>
      <c r="F213" s="557"/>
      <c r="G213" s="557"/>
      <c r="H213" s="557"/>
      <c r="I213" s="557"/>
      <c r="J213" s="557"/>
      <c r="K213" s="557"/>
    </row>
    <row r="214" spans="2:17" s="11" customFormat="1" hidden="1">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c r="B215" s="775">
        <v>1</v>
      </c>
      <c r="C215" s="944" t="str">
        <f>Admin!BV12</f>
        <v>Using this product enables me to accomplish tasks more quickly.</v>
      </c>
      <c r="D215" s="945"/>
      <c r="E215" s="617"/>
      <c r="F215" s="618" t="str">
        <f>IF(Admin!BY44="SUS","",COUNTIF(DataSum!$B$131:$W$131,F214))</f>
        <v/>
      </c>
      <c r="G215" s="618" t="str">
        <f>IF(Admin!BY44="SUS","",COUNTIF(DataSum!$B$131:$W$131,G214))</f>
        <v/>
      </c>
      <c r="H215" s="618" t="str">
        <f>IF(Admin!BY44="SUS","",COUNTIF(DataSum!$B$131:$W$131,H214))</f>
        <v/>
      </c>
      <c r="I215" s="618" t="str">
        <f>IF(Admin!BY44="SUS","",COUNTIF(DataSum!$B$131:$W$131,I214))</f>
        <v/>
      </c>
      <c r="J215" s="618" t="str">
        <f>IF(Admin!BY44="SUS","",COUNTIF(DataSum!$B$131:$W$131,J214))</f>
        <v/>
      </c>
      <c r="K215" s="618" t="str">
        <f>IF(Admin!BY44="SUS","",COUNTIF(DataSum!$B$131:$W$131,K214))</f>
        <v/>
      </c>
      <c r="L215" s="618" t="str">
        <f>IF(Admin!BY44="SUS","",COUNTIF(DataSum!$B$131:$W$131,L214))</f>
        <v/>
      </c>
      <c r="M215" s="601" t="str">
        <f t="shared" ref="M215:M226" si="8">IF(SUM(F215:L215)=0,"",SUM(F215:L215))</f>
        <v/>
      </c>
      <c r="O215" s="822" t="str">
        <f>IF(Admin!D75="None","None",Admin!D18)</f>
        <v>SUS</v>
      </c>
      <c r="P215" s="813"/>
      <c r="Q215" s="814"/>
    </row>
    <row r="216" spans="2:17" s="11" customFormat="1" hidden="1">
      <c r="B216" s="775">
        <v>2</v>
      </c>
      <c r="C216" s="944" t="str">
        <f>Admin!BV13</f>
        <v>Using this product improves my current performance.</v>
      </c>
      <c r="D216" s="945"/>
      <c r="E216" s="617"/>
      <c r="F216" s="618" t="str">
        <f>IF(Admin!BY44="SUS","",COUNTIF(DataSum!$B$132:$W$132,F214))</f>
        <v/>
      </c>
      <c r="G216" s="618" t="str">
        <f>IF(Admin!BY44="SUS","",COUNTIF(DataSum!$B$132:$W$132,G214))</f>
        <v/>
      </c>
      <c r="H216" s="618" t="str">
        <f>IF(Admin!BY44="SUS","",COUNTIF(DataSum!$B$132:$W$132,H214))</f>
        <v/>
      </c>
      <c r="I216" s="618" t="str">
        <f>IF(Admin!BY44="SUS","",COUNTIF(DataSum!$B$132:$W$132,I214))</f>
        <v/>
      </c>
      <c r="J216" s="618" t="str">
        <f>IF(Admin!BY44="SUS","",COUNTIF(DataSum!$B$132:$W$132,J214))</f>
        <v/>
      </c>
      <c r="K216" s="618" t="str">
        <f>IF(Admin!BY44="SUS","",COUNTIF(DataSum!$B$132:$W$132,K214))</f>
        <v/>
      </c>
      <c r="L216" s="618" t="str">
        <f>IF(Admin!BY44="SUS","",COUNTIF(DataSum!$B$132:$W$132,L214))</f>
        <v/>
      </c>
      <c r="M216" s="601" t="str">
        <f t="shared" si="8"/>
        <v/>
      </c>
    </row>
    <row r="217" spans="2:17" s="11" customFormat="1" hidden="1">
      <c r="B217" s="775">
        <v>3</v>
      </c>
      <c r="C217" s="944" t="str">
        <f>Admin!BV14</f>
        <v>Using this product increases my productivity.</v>
      </c>
      <c r="D217" s="945"/>
      <c r="E217" s="617"/>
      <c r="F217" s="618" t="str">
        <f>IF(Admin!BY44="SUS","",COUNTIF(DataSum!$B$133:$W$133,F214))</f>
        <v/>
      </c>
      <c r="G217" s="618" t="str">
        <f>IF(Admin!BY44="SUS","",COUNTIF(DataSum!$B$133:$W$133,G214))</f>
        <v/>
      </c>
      <c r="H217" s="618" t="str">
        <f>IF(Admin!BY44="SUS","",COUNTIF(DataSum!$B$133:$W$133,H214))</f>
        <v/>
      </c>
      <c r="I217" s="618" t="str">
        <f>IF(Admin!BY44="SUS","",COUNTIF(DataSum!$B$133:$W$133,I214))</f>
        <v/>
      </c>
      <c r="J217" s="618" t="str">
        <f>IF(Admin!BY44="SUS","",COUNTIF(DataSum!$B$133:$W$133,J214))</f>
        <v/>
      </c>
      <c r="K217" s="618" t="str">
        <f>IF(Admin!BY44="SUS","",COUNTIF(DataSum!$B$133:$W$133,K214))</f>
        <v/>
      </c>
      <c r="L217" s="618" t="str">
        <f>IF(Admin!BY44="SUS","",COUNTIF(DataSum!$B$133:$W$133,L214))</f>
        <v/>
      </c>
      <c r="M217" s="601" t="str">
        <f t="shared" si="8"/>
        <v/>
      </c>
    </row>
    <row r="218" spans="2:17" s="11" customFormat="1" hidden="1">
      <c r="B218" s="775">
        <v>4</v>
      </c>
      <c r="C218" s="944" t="str">
        <f>Admin!BV15</f>
        <v>Using this product makes me more effective.</v>
      </c>
      <c r="D218" s="945"/>
      <c r="E218" s="617"/>
      <c r="F218" s="618" t="str">
        <f>IF(Admin!BY44="SUS","",COUNTIF(DataSum!$B$134:$W$134,F214))</f>
        <v/>
      </c>
      <c r="G218" s="618" t="str">
        <f>IF(Admin!BY44="SUS","",COUNTIF(DataSum!$B$134:$W$134,G214))</f>
        <v/>
      </c>
      <c r="H218" s="618" t="str">
        <f>IF(Admin!BY44="SUS","",COUNTIF(DataSum!$B$134:$W$134,H214))</f>
        <v/>
      </c>
      <c r="I218" s="618" t="str">
        <f>IF(Admin!BY44="SUS","",COUNTIF(DataSum!$B$134:$W$134,I214))</f>
        <v/>
      </c>
      <c r="J218" s="618" t="str">
        <f>IF(Admin!BY44="SUS","",COUNTIF(DataSum!$B$134:$W$134,J214))</f>
        <v/>
      </c>
      <c r="K218" s="618" t="str">
        <f>IF(Admin!BY44="SUS","",COUNTIF(DataSum!$B$134:$W$134,K214))</f>
        <v/>
      </c>
      <c r="L218" s="618" t="str">
        <f>IF(Admin!BY44="SUS","",COUNTIF(DataSum!$B$134:$W$134,L214))</f>
        <v/>
      </c>
      <c r="M218" s="601" t="str">
        <f t="shared" si="8"/>
        <v/>
      </c>
    </row>
    <row r="219" spans="2:17" s="11" customFormat="1" hidden="1">
      <c r="B219" s="775">
        <v>5</v>
      </c>
      <c r="C219" s="944" t="str">
        <f>Admin!BV16</f>
        <v>Using this product makes it easier to do my work.</v>
      </c>
      <c r="D219" s="945"/>
      <c r="E219" s="617"/>
      <c r="F219" s="618" t="str">
        <f>IF(Admin!BY44="SUS","",COUNTIF(DataSum!$B$135:$W$135,F214))</f>
        <v/>
      </c>
      <c r="G219" s="618" t="str">
        <f>IF(Admin!BY44="SUS","",COUNTIF(DataSum!$B$135:$W$135,G214))</f>
        <v/>
      </c>
      <c r="H219" s="618" t="str">
        <f>IF(Admin!BY44="SUS","",COUNTIF(DataSum!$B$135:$W$135,H214))</f>
        <v/>
      </c>
      <c r="I219" s="618" t="str">
        <f>IF(Admin!BY44="SUS","",COUNTIF(DataSum!$B$135:$W$135,I214))</f>
        <v/>
      </c>
      <c r="J219" s="618" t="str">
        <f>IF(Admin!BY44="SUS","",COUNTIF(DataSum!$B$135:$W$135,J214))</f>
        <v/>
      </c>
      <c r="K219" s="618" t="str">
        <f>IF(Admin!BY44="SUS","",COUNTIF(DataSum!$B$135:$W$135,K214))</f>
        <v/>
      </c>
      <c r="L219" s="618" t="str">
        <f>IF(Admin!BY44="SUS","",COUNTIF(DataSum!$B$135:$W$135,L214))</f>
        <v/>
      </c>
      <c r="M219" s="601" t="str">
        <f t="shared" si="8"/>
        <v/>
      </c>
    </row>
    <row r="220" spans="2:17" s="11" customFormat="1" hidden="1">
      <c r="B220" s="775">
        <v>6</v>
      </c>
      <c r="C220" s="944" t="str">
        <f>Admin!BV17</f>
        <v>I find this product useful.</v>
      </c>
      <c r="D220" s="945"/>
      <c r="E220" s="617"/>
      <c r="F220" s="618" t="str">
        <f>IF(Admin!BY44="SUS","",COUNTIF(DataSum!$B$136:$W$136,F214))</f>
        <v/>
      </c>
      <c r="G220" s="618" t="str">
        <f>IF(Admin!BY44="SUS","",COUNTIF(DataSum!$B$136:$W$136,G214))</f>
        <v/>
      </c>
      <c r="H220" s="618" t="str">
        <f>IF(Admin!BY44="SUS","",COUNTIF(DataSum!$B$136:$W$136,H214))</f>
        <v/>
      </c>
      <c r="I220" s="618" t="str">
        <f>IF(Admin!BY44="SUS","",COUNTIF(DataSum!$B$136:$W$136,I214))</f>
        <v/>
      </c>
      <c r="J220" s="618" t="str">
        <f>IF(Admin!BY44="SUS","",COUNTIF(DataSum!$B$136:$W$136,J214))</f>
        <v/>
      </c>
      <c r="K220" s="618" t="str">
        <f>IF(Admin!BY44="SUS","",COUNTIF(DataSum!$B$136:$W$136,K214))</f>
        <v/>
      </c>
      <c r="L220" s="618" t="str">
        <f>IF(Admin!BY44="SUS","",COUNTIF(DataSum!$B$136:$W$136,L214))</f>
        <v/>
      </c>
      <c r="M220" s="601" t="str">
        <f t="shared" si="8"/>
        <v/>
      </c>
    </row>
    <row r="221" spans="2:17" s="11" customFormat="1" hidden="1">
      <c r="B221" s="775">
        <v>7</v>
      </c>
      <c r="C221" s="944" t="str">
        <f>Admin!BV18</f>
        <v>Learning to operate this product was easy for me.</v>
      </c>
      <c r="D221" s="945"/>
      <c r="E221" s="617"/>
      <c r="F221" s="618" t="str">
        <f>IF(Admin!BY44="SUS","",COUNTIF(DataSum!$B$137:$W$137,F214))</f>
        <v/>
      </c>
      <c r="G221" s="618" t="str">
        <f>IF(Admin!BY44="SUS","",COUNTIF(DataSum!$B$137:$W$137,G214))</f>
        <v/>
      </c>
      <c r="H221" s="618" t="str">
        <f>IF(Admin!BY44="SUS","",COUNTIF(DataSum!$B$137:$W$137,H214))</f>
        <v/>
      </c>
      <c r="I221" s="618" t="str">
        <f>IF(Admin!BY44="SUS","",COUNTIF(DataSum!$B$137:$W$137,I214))</f>
        <v/>
      </c>
      <c r="J221" s="618" t="str">
        <f>IF(Admin!BY44="SUS","",COUNTIF(DataSum!$B$137:$W$137,J214))</f>
        <v/>
      </c>
      <c r="K221" s="618" t="str">
        <f>IF(Admin!BY44="SUS","",COUNTIF(DataSum!$B$137:$W$137,K214))</f>
        <v/>
      </c>
      <c r="L221" s="618" t="str">
        <f>IF(Admin!BY44="SUS","",COUNTIF(DataSum!$B$137:$W$137,L214))</f>
        <v/>
      </c>
      <c r="M221" s="601" t="str">
        <f t="shared" si="8"/>
        <v/>
      </c>
    </row>
    <row r="222" spans="2:17" s="11" customFormat="1" hidden="1">
      <c r="B222" s="775">
        <v>8</v>
      </c>
      <c r="C222" s="944" t="str">
        <f>Admin!BV19</f>
        <v>I found it easy to get this product to do what I want it to do.</v>
      </c>
      <c r="D222" s="945"/>
      <c r="E222" s="617"/>
      <c r="F222" s="618" t="str">
        <f>IF(Admin!BY44="SUS","",COUNTIF(DataSum!$B$138:$W$138,F214))</f>
        <v/>
      </c>
      <c r="G222" s="618" t="str">
        <f>IF(Admin!BY44="SUS","",COUNTIF(DataSum!$B$138:$W$138,G214))</f>
        <v/>
      </c>
      <c r="H222" s="618" t="str">
        <f>IF(Admin!BY44="SUS","",COUNTIF(DataSum!$B$138:$W$138,H214))</f>
        <v/>
      </c>
      <c r="I222" s="618" t="str">
        <f>IF(Admin!BY44="SUS","",COUNTIF(DataSum!$B$138:$W$138,I214))</f>
        <v/>
      </c>
      <c r="J222" s="618" t="str">
        <f>IF(Admin!BY44="SUS","",COUNTIF(DataSum!$B$138:$W$138,J214))</f>
        <v/>
      </c>
      <c r="K222" s="618" t="str">
        <f>IF(Admin!BY44="SUS","",COUNTIF(DataSum!$B$138:$W$138,K214))</f>
        <v/>
      </c>
      <c r="L222" s="618" t="str">
        <f>IF(Admin!BY44="SUS","",COUNTIF(DataSum!$B$138:$W$138,L214))</f>
        <v/>
      </c>
      <c r="M222" s="601" t="str">
        <f t="shared" si="8"/>
        <v/>
      </c>
    </row>
    <row r="223" spans="2:17" s="11" customFormat="1" hidden="1">
      <c r="B223" s="775">
        <v>9</v>
      </c>
      <c r="C223" s="944" t="str">
        <f>Admin!BV20</f>
        <v>My interaction with this product was clear and understandable.</v>
      </c>
      <c r="D223" s="945"/>
      <c r="E223" s="617"/>
      <c r="F223" s="618" t="str">
        <f>IF(Admin!BY44="SUS","",COUNTIF(DataSum!$B$139:$W$139,F214))</f>
        <v/>
      </c>
      <c r="G223" s="618" t="str">
        <f>IF(Admin!BY44="SUS","",COUNTIF(DataSum!$B$139:$W$139,G214))</f>
        <v/>
      </c>
      <c r="H223" s="618" t="str">
        <f>IF(Admin!BY44="SUS","",COUNTIF(DataSum!$B$139:$W$139,H214))</f>
        <v/>
      </c>
      <c r="I223" s="618" t="str">
        <f>IF(Admin!BY44="SUS","",COUNTIF(DataSum!$B$139:$W$139,I214))</f>
        <v/>
      </c>
      <c r="J223" s="618" t="str">
        <f>IF(Admin!BY44="SUS","",COUNTIF(DataSum!$B$139:$W$139,J214))</f>
        <v/>
      </c>
      <c r="K223" s="618" t="str">
        <f>IF(Admin!BY44="SUS","",COUNTIF(DataSum!$B$139:$W$139,K214))</f>
        <v/>
      </c>
      <c r="L223" s="618" t="str">
        <f>IF(Admin!BY44="SUS","",COUNTIF(DataSum!$B$139:$W$139,L214))</f>
        <v/>
      </c>
      <c r="M223" s="601" t="str">
        <f t="shared" si="8"/>
        <v/>
      </c>
    </row>
    <row r="224" spans="2:17" s="11" customFormat="1" hidden="1">
      <c r="B224" s="775">
        <v>10</v>
      </c>
      <c r="C224" s="944" t="str">
        <f>Admin!BV21</f>
        <v>I found this product to be flexible to interact with.</v>
      </c>
      <c r="D224" s="945"/>
      <c r="E224" s="617"/>
      <c r="F224" s="618" t="str">
        <f>IF(Admin!BY44="SUS","",COUNTIF(DataSum!$B$140:$W$140,F214))</f>
        <v/>
      </c>
      <c r="G224" s="618" t="str">
        <f>IF(Admin!BY44="SUS","",COUNTIF(DataSum!$B$140:$W$140,G214))</f>
        <v/>
      </c>
      <c r="H224" s="618" t="str">
        <f>IF(Admin!BY44="SUS","",COUNTIF(DataSum!$B$140:$W$140,H214))</f>
        <v/>
      </c>
      <c r="I224" s="618" t="str">
        <f>IF(Admin!BY44="SUS","",COUNTIF(DataSum!$B$140:$W$140,I214))</f>
        <v/>
      </c>
      <c r="J224" s="618" t="str">
        <f>IF(Admin!BY44="SUS","",COUNTIF(DataSum!$B$140:$W$140,J214))</f>
        <v/>
      </c>
      <c r="K224" s="618" t="str">
        <f>IF(Admin!BY44="SUS","",COUNTIF(DataSum!$B$140:$W$140,K214))</f>
        <v/>
      </c>
      <c r="L224" s="618" t="str">
        <f>IF(Admin!BY44="SUS","",COUNTIF(DataSum!$B$140:$W$140,L214))</f>
        <v/>
      </c>
      <c r="M224" s="601" t="str">
        <f t="shared" si="8"/>
        <v/>
      </c>
    </row>
    <row r="225" spans="1:13" s="11" customFormat="1" hidden="1">
      <c r="B225" s="775">
        <v>11</v>
      </c>
      <c r="C225" s="944" t="str">
        <f>Admin!BV22</f>
        <v>It was easy for me to become skillful at using the system.</v>
      </c>
      <c r="D225" s="945"/>
      <c r="E225" s="617"/>
      <c r="F225" s="618" t="str">
        <f>IF(Admin!BY44="SUS","",COUNTIF(DataSum!$B$141:$W$141,F214))</f>
        <v/>
      </c>
      <c r="G225" s="618" t="str">
        <f>IF(Admin!BY44="SUS","",COUNTIF(DataSum!$B$141:$W$141,G214))</f>
        <v/>
      </c>
      <c r="H225" s="618" t="str">
        <f>IF(Admin!BY44="SUS","",COUNTIF(DataSum!$B$141:$W$141,H214))</f>
        <v/>
      </c>
      <c r="I225" s="618" t="str">
        <f>IF(Admin!BY44="SUS","",COUNTIF(DataSum!$B$141:$W$141,I214))</f>
        <v/>
      </c>
      <c r="J225" s="618" t="str">
        <f>IF(Admin!BY44="SUS","",COUNTIF(DataSum!$B$141:$W$141,J214))</f>
        <v/>
      </c>
      <c r="K225" s="618" t="str">
        <f>IF(Admin!BY44="SUS","",COUNTIF(DataSum!$B$141:$W$141,K214))</f>
        <v/>
      </c>
      <c r="L225" s="618" t="str">
        <f>IF(Admin!BY44="SUS","",COUNTIF(DataSum!$B$141:$W$141,L214))</f>
        <v/>
      </c>
      <c r="M225" s="601" t="str">
        <f t="shared" si="8"/>
        <v/>
      </c>
    </row>
    <row r="226" spans="1:13" s="11" customFormat="1" hidden="1">
      <c r="B226" s="775">
        <v>12</v>
      </c>
      <c r="C226" s="944" t="str">
        <f>Admin!BV23</f>
        <v>I found the system easy to use.</v>
      </c>
      <c r="D226" s="945"/>
      <c r="E226" s="617"/>
      <c r="F226" s="618" t="str">
        <f>IF(Admin!BY44="SUS","",COUNTIF(DataSum!$B$142:$W$142,F214))</f>
        <v/>
      </c>
      <c r="G226" s="618" t="str">
        <f>IF(Admin!BY44="SUS","",COUNTIF(DataSum!$B$142:$W$142,G214))</f>
        <v/>
      </c>
      <c r="H226" s="618" t="str">
        <f>IF(Admin!BY44="SUS","",COUNTIF(DataSum!$B$142:$W$142,H214))</f>
        <v/>
      </c>
      <c r="I226" s="618" t="str">
        <f>IF(Admin!BY44="SUS","",COUNTIF(DataSum!$B$142:$W$142,I214))</f>
        <v/>
      </c>
      <c r="J226" s="618" t="str">
        <f>IF(Admin!BY44="SUS","",COUNTIF(DataSum!$B$142:$W$142,J214))</f>
        <v/>
      </c>
      <c r="K226" s="618" t="str">
        <f>IF(Admin!BY44="SUS","",COUNTIF(DataSum!$B$142:$W$142,K214))</f>
        <v/>
      </c>
      <c r="L226" s="618" t="str">
        <f>IF(Admin!BY44="SUS","",COUNTIF(DataSum!$B$142:$W$142,L214))</f>
        <v/>
      </c>
      <c r="M226" s="601" t="str">
        <f t="shared" si="8"/>
        <v/>
      </c>
    </row>
    <row r="227" spans="1:13" s="11" customFormat="1" hidden="1"/>
    <row r="228" spans="1:13" s="11" customFormat="1" hidden="1"/>
    <row r="229" spans="1:13" s="11" customFormat="1" hidden="1"/>
    <row r="230" spans="1:13" s="11" customFormat="1" hidden="1"/>
    <row r="231" spans="1:13" s="11" customFormat="1" ht="12.75" customHeight="1">
      <c r="A231" s="619"/>
      <c r="B231" s="619"/>
      <c r="C231" s="619"/>
    </row>
    <row r="232" spans="1:13" s="11" customFormat="1" ht="12.75" customHeight="1"/>
    <row r="233" spans="1:13" s="11" customFormat="1" ht="12.75" customHeight="1">
      <c r="B233" s="472" t="s">
        <v>264</v>
      </c>
    </row>
    <row r="234" spans="1:13" s="11" customFormat="1" ht="12.75" customHeight="1"/>
    <row r="235" spans="1:13" s="11" customFormat="1" ht="12.75" customHeight="1">
      <c r="A235" s="620">
        <v>1</v>
      </c>
    </row>
    <row r="236" spans="1:13" s="11" customFormat="1" ht="12.75" customHeight="1"/>
    <row r="237" spans="1:13" s="11" customFormat="1" ht="12.75" customHeight="1"/>
    <row r="238" spans="1:13" s="11" customFormat="1" ht="12.75" customHeight="1"/>
    <row r="239" spans="1:13" s="11" customFormat="1" ht="12.75" customHeight="1">
      <c r="B239" s="695" t="s">
        <v>163</v>
      </c>
    </row>
    <row r="240" spans="1:13" s="11" customFormat="1" ht="12.75" customHeight="1">
      <c r="B240" s="477" t="s">
        <v>270</v>
      </c>
      <c r="D240" s="621"/>
    </row>
    <row r="241" spans="4:4" s="11" customFormat="1" ht="12.75" customHeight="1"/>
    <row r="242" spans="4:4" s="11" customFormat="1" ht="12.75" customHeight="1">
      <c r="D242" s="621"/>
    </row>
    <row r="243" spans="4:4" s="11" customFormat="1" ht="12.75" customHeight="1"/>
    <row r="244" spans="4:4" s="11" customFormat="1" ht="12.75" customHeight="1">
      <c r="D244" s="621"/>
    </row>
    <row r="245" spans="4:4" s="11" customFormat="1" ht="12.75" customHeight="1"/>
    <row r="246" spans="4:4" s="11" customFormat="1" ht="12.75" customHeight="1">
      <c r="D246" s="621"/>
    </row>
    <row r="247" spans="4:4" s="11" customFormat="1" ht="12.75" customHeight="1">
      <c r="D247" s="11" t="s">
        <v>158</v>
      </c>
    </row>
    <row r="248" spans="4:4" s="11" customFormat="1" ht="12.75" customHeight="1">
      <c r="D248" s="464"/>
    </row>
    <row r="249" spans="4:4" s="11" customFormat="1" ht="12.75" customHeight="1"/>
    <row r="250" spans="4:4" s="11" customFormat="1" ht="12.75" customHeight="1"/>
    <row r="251" spans="4:4" s="11" customFormat="1" ht="12.75" customHeight="1"/>
    <row r="252" spans="4:4" s="11" customFormat="1" ht="12.75" customHeight="1"/>
    <row r="253" spans="4:4" s="11" customFormat="1" ht="12.75" customHeight="1"/>
    <row r="254" spans="4:4" s="11" customFormat="1" ht="12.75" customHeight="1"/>
    <row r="255" spans="4:4" s="11" customFormat="1" ht="12.75" customHeight="1"/>
    <row r="256" spans="4:4" s="11" customFormat="1" ht="12.75" customHeight="1"/>
    <row r="257" s="11" customFormat="1" ht="12.75" customHeight="1"/>
    <row r="258" s="11" customFormat="1" ht="12.75" customHeight="1"/>
    <row r="259" s="11" customFormat="1" ht="12.75" customHeight="1"/>
    <row r="260" s="11" customFormat="1" ht="12.75" customHeight="1"/>
    <row r="261" s="11" customFormat="1" ht="12.75" customHeight="1"/>
    <row r="262" s="11" customFormat="1" ht="12.75" customHeight="1"/>
    <row r="263" s="11" customFormat="1" ht="12.75" customHeight="1"/>
    <row r="264" s="11" customFormat="1" ht="12.75" customHeight="1"/>
    <row r="265" s="11" customFormat="1" ht="12.75" customHeight="1"/>
    <row r="266" s="11" customFormat="1" ht="12.75" customHeight="1"/>
    <row r="267" s="11" customFormat="1" ht="12.75" customHeight="1"/>
    <row r="268" s="11" customFormat="1" ht="12.75" customHeight="1"/>
    <row r="269" s="11" customFormat="1" ht="12.75" customHeight="1"/>
    <row r="270" s="11" customFormat="1" ht="12.75" customHeight="1"/>
    <row r="271" s="11" customFormat="1" ht="12.75" customHeight="1"/>
    <row r="272" s="11" customFormat="1" ht="12.75" customHeight="1"/>
    <row r="273" s="11" customFormat="1" ht="12.75" customHeight="1"/>
    <row r="274" s="11" customFormat="1" ht="12.75" customHeight="1"/>
    <row r="275" s="11" customFormat="1" ht="12.75" customHeight="1"/>
    <row r="276" s="11" customFormat="1" ht="12.75" customHeight="1"/>
    <row r="277" s="11" customFormat="1" ht="12.75" customHeight="1"/>
    <row r="278" s="11" customFormat="1" ht="12.75" customHeight="1"/>
    <row r="279" s="11" customFormat="1" ht="12.75" customHeight="1"/>
    <row r="280" s="11" customFormat="1" ht="12.75" customHeight="1"/>
    <row r="281" s="11" customFormat="1" ht="12.75" customHeight="1"/>
    <row r="282" s="11" customFormat="1" ht="12.75" customHeight="1"/>
    <row r="283" s="11" customFormat="1" ht="12.75" customHeight="1"/>
    <row r="284" s="11" customFormat="1" ht="12.75" customHeight="1"/>
    <row r="285" s="11" customFormat="1" ht="12.75" customHeight="1"/>
    <row r="286" s="11" customFormat="1" ht="12.75" customHeight="1"/>
    <row r="287" s="11" customFormat="1" ht="12.75" customHeight="1"/>
    <row r="288" s="11" customFormat="1" ht="12.75" customHeight="1"/>
    <row r="289" s="11" customFormat="1" ht="12.75" customHeight="1"/>
    <row r="290" s="11" customFormat="1" ht="12.75" customHeight="1"/>
    <row r="291" s="11" customFormat="1" ht="12.75" customHeight="1"/>
    <row r="292" s="11" customFormat="1" ht="12.75" customHeight="1"/>
    <row r="293" s="11" customFormat="1" ht="12.75" customHeight="1"/>
    <row r="294" s="11" customFormat="1" ht="12.75" customHeight="1"/>
    <row r="295" s="11" customFormat="1" ht="12.75" customHeight="1"/>
    <row r="296" s="11" customFormat="1" ht="12.75" customHeight="1"/>
    <row r="297" s="11" customFormat="1" ht="12.75" customHeight="1"/>
    <row r="298" s="11" customFormat="1" ht="12.75" customHeight="1"/>
    <row r="299" s="11" customFormat="1" ht="12.75" customHeight="1"/>
    <row r="300" s="11" customFormat="1" ht="12.75" customHeight="1"/>
    <row r="301" s="11" customFormat="1" ht="12.75" customHeight="1"/>
    <row r="302" s="11" customFormat="1" ht="12.75" customHeight="1"/>
    <row r="303" s="11" customFormat="1" ht="12.75" customHeight="1"/>
    <row r="304" s="11" customFormat="1" ht="12.75" customHeight="1"/>
    <row r="305" s="11" customFormat="1" ht="12.75" customHeight="1"/>
    <row r="306" s="11" customFormat="1" ht="12.75" customHeight="1"/>
    <row r="307" s="11" customFormat="1" ht="12.75" customHeight="1"/>
    <row r="308" s="11" customFormat="1" ht="12.75" customHeight="1"/>
    <row r="309" s="11" customFormat="1" ht="12.75" customHeight="1"/>
    <row r="310" s="11" customFormat="1" ht="12.75" customHeight="1"/>
    <row r="311" s="11" customFormat="1" ht="12.75" customHeight="1"/>
    <row r="312" s="11" customFormat="1" ht="12.75" customHeight="1"/>
    <row r="313" s="11" customFormat="1" ht="12.75" customHeight="1"/>
    <row r="314" s="11" customFormat="1" ht="12.75" customHeight="1"/>
    <row r="315" s="11" customFormat="1" ht="12.75" customHeight="1"/>
    <row r="316" s="11" customFormat="1" ht="12.75" customHeight="1"/>
    <row r="317" s="11" customFormat="1" ht="12.75" customHeight="1"/>
    <row r="318" s="11" customFormat="1" ht="12.75" customHeight="1"/>
    <row r="319" s="11" customFormat="1" ht="12.75" customHeight="1"/>
    <row r="320" s="11" customFormat="1" ht="12.75" customHeight="1"/>
    <row r="321" s="11" customFormat="1" ht="12.75" customHeight="1"/>
    <row r="322" s="11" customFormat="1" ht="12.75" customHeight="1"/>
    <row r="323" s="11" customFormat="1" ht="12.75" customHeight="1"/>
    <row r="324" s="11" customFormat="1" ht="12.75" customHeight="1"/>
    <row r="325" s="11" customFormat="1" ht="12.75" customHeight="1"/>
    <row r="326" s="11" customFormat="1" ht="12.75" customHeight="1"/>
    <row r="327" s="11" customFormat="1" ht="12.75" customHeight="1"/>
    <row r="328" s="11" customFormat="1" ht="12.75" customHeight="1"/>
    <row r="329" s="11" customFormat="1" ht="12.75" customHeight="1"/>
    <row r="330" s="11" customFormat="1" ht="12.75" customHeight="1"/>
    <row r="331" s="11" customFormat="1" ht="12.75" customHeight="1"/>
    <row r="332" s="11" customFormat="1" ht="12.75" customHeight="1"/>
    <row r="333" s="11" customFormat="1" ht="12.75" customHeight="1"/>
    <row r="334" s="11" customFormat="1" ht="12.75" customHeight="1"/>
    <row r="335" s="11" customFormat="1" ht="12.75" customHeight="1"/>
    <row r="336" s="11" customFormat="1" ht="12.75" customHeight="1"/>
    <row r="337" s="11" customFormat="1" ht="12.75" customHeight="1"/>
    <row r="338" s="11" customFormat="1" ht="12.75" customHeight="1"/>
    <row r="339" s="11" customFormat="1" ht="12.75" customHeight="1"/>
    <row r="340" s="11" customFormat="1" ht="12.75" customHeight="1"/>
    <row r="341" s="11" customFormat="1" ht="12.75" customHeight="1"/>
    <row r="342" s="11" customFormat="1" ht="12.75" customHeight="1"/>
    <row r="343" s="11" customFormat="1" ht="12.75" customHeight="1"/>
    <row r="344" s="11" customFormat="1" ht="12.75" customHeight="1"/>
    <row r="345" s="11" customFormat="1" ht="12.75" customHeight="1"/>
    <row r="346" s="11" customFormat="1" ht="12.75" customHeight="1"/>
    <row r="347" s="11" customFormat="1" ht="12.75" customHeight="1"/>
    <row r="348" s="11" customFormat="1" ht="12.75" customHeight="1"/>
    <row r="349" s="11" customFormat="1" ht="12.75" customHeight="1"/>
    <row r="350" s="11" customFormat="1" ht="12.75" customHeight="1"/>
    <row r="351" s="11" customFormat="1" ht="12.75" customHeight="1"/>
    <row r="352" s="11" customFormat="1" ht="12.75" customHeight="1"/>
    <row r="353" s="11" customFormat="1" ht="12.75" customHeight="1"/>
    <row r="354" s="11" customFormat="1" ht="12.75" customHeight="1"/>
    <row r="355" s="11" customFormat="1" ht="12.75" customHeight="1"/>
    <row r="356" s="11" customFormat="1" ht="12.75" customHeight="1"/>
    <row r="357" s="11" customFormat="1" ht="12.75" customHeight="1"/>
    <row r="358" s="11" customFormat="1" ht="12.75" customHeight="1"/>
    <row r="359" s="11" customFormat="1" ht="12.75" customHeight="1"/>
    <row r="360" s="11" customFormat="1" ht="12.75" customHeight="1"/>
    <row r="361" s="11" customFormat="1" ht="12.7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79" customFormat="1"/>
    <row r="555" s="179" customFormat="1"/>
    <row r="556" s="179" customFormat="1"/>
    <row r="557" s="179" customFormat="1"/>
    <row r="558" s="179" customFormat="1"/>
    <row r="559" s="179" customFormat="1"/>
    <row r="560" s="179" customFormat="1"/>
    <row r="561" s="179" customFormat="1"/>
    <row r="562" s="179" customFormat="1"/>
    <row r="563" s="179" customFormat="1"/>
    <row r="564" s="179" customFormat="1"/>
    <row r="565" s="179" customFormat="1"/>
    <row r="566" s="179" customFormat="1"/>
    <row r="567" s="179" customFormat="1"/>
    <row r="568" s="179" customFormat="1"/>
    <row r="569" s="179" customFormat="1"/>
    <row r="570" s="179" customFormat="1"/>
    <row r="571" s="179" customFormat="1"/>
    <row r="572" s="179" customFormat="1"/>
    <row r="573" s="179" customFormat="1"/>
    <row r="574" s="179" customFormat="1"/>
    <row r="575" s="179" customFormat="1"/>
    <row r="576" s="179" customFormat="1"/>
    <row r="577" s="179" customFormat="1"/>
    <row r="578" s="179" customFormat="1"/>
    <row r="579" s="179" customFormat="1"/>
    <row r="580" s="179" customFormat="1"/>
    <row r="581" s="179" customFormat="1"/>
    <row r="582" s="179" customFormat="1"/>
    <row r="583" s="179" customFormat="1"/>
    <row r="584" s="179" customFormat="1"/>
    <row r="585" s="179" customFormat="1"/>
    <row r="586" s="179" customFormat="1"/>
    <row r="587" s="179" customFormat="1"/>
    <row r="588" s="179" customFormat="1"/>
    <row r="589" s="179" customFormat="1"/>
    <row r="590" s="179" customFormat="1"/>
    <row r="591" s="179" customFormat="1"/>
    <row r="592" s="179" customFormat="1"/>
    <row r="593" s="179" customFormat="1"/>
    <row r="594" s="179" customFormat="1"/>
    <row r="595" s="179" customFormat="1"/>
    <row r="596" s="179" customFormat="1"/>
    <row r="597" s="179" customFormat="1"/>
    <row r="598" s="179" customFormat="1"/>
    <row r="599" s="179" customFormat="1"/>
    <row r="600" s="179" customFormat="1"/>
    <row r="601" s="179" customFormat="1"/>
    <row r="602" s="179" customFormat="1"/>
    <row r="603" s="179" customFormat="1"/>
    <row r="604" s="179" customFormat="1"/>
    <row r="605" s="179" customFormat="1"/>
    <row r="606" s="179" customFormat="1"/>
    <row r="607" s="179" customFormat="1"/>
    <row r="608" s="179" customFormat="1"/>
    <row r="609" s="179" customFormat="1"/>
    <row r="610" s="179" customFormat="1"/>
    <row r="611" s="179" customFormat="1"/>
    <row r="612" s="179" customFormat="1"/>
    <row r="613" s="179" customFormat="1"/>
    <row r="614" s="179" customFormat="1"/>
    <row r="615" s="179" customFormat="1"/>
    <row r="616" s="179" customFormat="1"/>
    <row r="617" s="179" customFormat="1"/>
    <row r="618" s="179" customFormat="1"/>
    <row r="619" s="179" customFormat="1"/>
    <row r="620" s="179" customFormat="1"/>
    <row r="621" s="179" customFormat="1"/>
    <row r="622" s="179" customFormat="1"/>
    <row r="623" s="179" customFormat="1"/>
    <row r="624" s="179" customFormat="1"/>
    <row r="625" s="179" customFormat="1"/>
    <row r="626" s="179" customFormat="1"/>
    <row r="627" s="179" customFormat="1"/>
    <row r="628" s="179" customFormat="1"/>
    <row r="629" s="179" customFormat="1"/>
    <row r="630" s="179" customFormat="1"/>
    <row r="631" s="179" customFormat="1"/>
    <row r="632" s="179" customFormat="1"/>
    <row r="633" s="179" customFormat="1"/>
    <row r="634" s="179" customFormat="1"/>
    <row r="635" s="179" customFormat="1"/>
    <row r="636" s="179" customFormat="1"/>
    <row r="637" s="179" customFormat="1"/>
    <row r="638" s="179" customFormat="1"/>
    <row r="639" s="179" customFormat="1"/>
    <row r="640" s="179" customFormat="1"/>
    <row r="641" s="179" customFormat="1"/>
    <row r="642" s="179" customFormat="1"/>
    <row r="643" s="179" customFormat="1"/>
    <row r="644" s="179" customFormat="1"/>
    <row r="645" s="179" customFormat="1"/>
    <row r="646" s="179" customFormat="1"/>
    <row r="647" s="179" customFormat="1"/>
    <row r="648" s="179" customFormat="1"/>
    <row r="649" s="179" customFormat="1"/>
    <row r="650" s="179" customFormat="1"/>
    <row r="651" s="179" customFormat="1"/>
    <row r="652" s="179" customFormat="1"/>
    <row r="653" s="179" customFormat="1"/>
    <row r="654" s="179" customFormat="1"/>
    <row r="655" s="179" customFormat="1"/>
    <row r="656" s="179" customFormat="1"/>
    <row r="657" s="179" customFormat="1"/>
    <row r="658" s="179" customFormat="1"/>
    <row r="659" s="179" customFormat="1"/>
    <row r="660" s="179" customFormat="1"/>
    <row r="661" s="179" customFormat="1"/>
    <row r="662" s="179" customFormat="1"/>
    <row r="663" s="179" customFormat="1"/>
    <row r="664" s="179" customFormat="1"/>
    <row r="665" s="179" customFormat="1"/>
    <row r="666" s="179" customFormat="1"/>
    <row r="667" s="179" customFormat="1"/>
    <row r="668" s="179" customFormat="1"/>
    <row r="669" s="179" customFormat="1"/>
    <row r="670" s="179" customFormat="1"/>
    <row r="671" s="179" customFormat="1"/>
    <row r="672" s="179" customFormat="1"/>
    <row r="673" s="179" customFormat="1"/>
    <row r="674" s="179" customFormat="1"/>
    <row r="675" s="179" customFormat="1"/>
    <row r="676" s="179" customFormat="1"/>
    <row r="677" s="179" customFormat="1"/>
    <row r="678" s="179" customFormat="1"/>
    <row r="679" s="179" customFormat="1"/>
    <row r="680" s="179" customFormat="1"/>
    <row r="681" s="179" customFormat="1"/>
    <row r="682" s="179" customFormat="1"/>
    <row r="683" s="179" customFormat="1"/>
    <row r="684" s="179" customFormat="1"/>
    <row r="685" s="179" customFormat="1"/>
    <row r="686" s="179" customFormat="1"/>
    <row r="687" s="179" customFormat="1"/>
    <row r="688" s="179" customFormat="1"/>
    <row r="689" s="179" customFormat="1"/>
    <row r="690" s="179" customFormat="1"/>
    <row r="691" s="179" customFormat="1"/>
    <row r="692" s="179" customFormat="1"/>
    <row r="693" s="179" customFormat="1"/>
    <row r="694" s="179" customFormat="1"/>
    <row r="695" s="179" customFormat="1"/>
    <row r="696" s="179" customFormat="1"/>
    <row r="697" s="179" customFormat="1"/>
    <row r="698" s="179" customFormat="1"/>
    <row r="699" s="179" customFormat="1"/>
    <row r="700" s="179" customFormat="1"/>
    <row r="701" s="179" customFormat="1"/>
    <row r="702" s="179" customFormat="1"/>
    <row r="703" s="179" customFormat="1"/>
    <row r="704" s="179" customFormat="1"/>
    <row r="705" s="179" customFormat="1"/>
    <row r="706" s="179" customFormat="1"/>
    <row r="707" s="179" customFormat="1"/>
    <row r="708" s="179" customFormat="1"/>
    <row r="709" s="179" customFormat="1"/>
    <row r="710" s="179" customFormat="1"/>
    <row r="711" s="179" customFormat="1"/>
    <row r="712" s="179" customFormat="1"/>
    <row r="713" s="179" customFormat="1"/>
    <row r="714" s="179" customFormat="1"/>
    <row r="715" s="179" customFormat="1"/>
    <row r="716" s="179" customFormat="1"/>
    <row r="717" s="179" customFormat="1"/>
    <row r="718" s="179" customFormat="1"/>
    <row r="719" s="179" customFormat="1"/>
    <row r="720" s="179" customFormat="1"/>
    <row r="721" s="179" customFormat="1"/>
    <row r="722" s="179" customFormat="1"/>
    <row r="723" s="179" customFormat="1"/>
    <row r="724" s="179" customFormat="1"/>
    <row r="725" s="179" customFormat="1"/>
    <row r="726" s="179" customFormat="1"/>
    <row r="727" s="179" customFormat="1"/>
    <row r="728" s="179" customFormat="1"/>
    <row r="729" s="179" customFormat="1"/>
    <row r="730" s="179" customFormat="1"/>
    <row r="731" s="179" customFormat="1"/>
    <row r="732" s="179" customFormat="1"/>
    <row r="733" s="179" customFormat="1"/>
    <row r="734" s="179" customFormat="1"/>
    <row r="735" s="179" customFormat="1"/>
    <row r="736" s="179" customFormat="1"/>
    <row r="737" s="179" customFormat="1"/>
    <row r="738" s="179" customFormat="1"/>
    <row r="739" s="179" customFormat="1"/>
    <row r="740" s="179" customFormat="1"/>
    <row r="741" s="179" customFormat="1"/>
    <row r="742" s="179" customFormat="1"/>
    <row r="743" s="179" customFormat="1"/>
    <row r="744" s="179" customFormat="1"/>
    <row r="745" s="179" customFormat="1"/>
    <row r="746" s="179" customFormat="1"/>
    <row r="747" s="179" customFormat="1"/>
    <row r="748" s="179" customFormat="1"/>
    <row r="749" s="179" customFormat="1"/>
    <row r="750" s="179" customFormat="1"/>
    <row r="751" s="179" customFormat="1"/>
    <row r="752" s="179" customFormat="1"/>
    <row r="753" s="179" customFormat="1"/>
    <row r="754" s="179" customFormat="1"/>
    <row r="755" s="179" customFormat="1"/>
    <row r="756" s="179" customFormat="1"/>
    <row r="757" s="179" customFormat="1"/>
    <row r="758" s="179" customFormat="1"/>
    <row r="759" s="179" customFormat="1"/>
    <row r="760" s="179" customFormat="1"/>
    <row r="761" s="179" customFormat="1"/>
    <row r="762" s="179" customFormat="1"/>
    <row r="763" s="179" customFormat="1"/>
    <row r="764" s="179" customFormat="1"/>
    <row r="765" s="179" customFormat="1"/>
    <row r="766" s="179" customFormat="1"/>
    <row r="767" s="179" customFormat="1"/>
    <row r="768" s="179" customFormat="1"/>
    <row r="769" s="179" customFormat="1"/>
    <row r="770" s="179" customFormat="1"/>
    <row r="771" s="179" customFormat="1"/>
    <row r="772" s="179" customFormat="1"/>
    <row r="773" s="179" customFormat="1"/>
    <row r="774" s="179" customFormat="1"/>
    <row r="775" s="179" customFormat="1"/>
    <row r="776" s="179" customFormat="1"/>
    <row r="777" s="179" customFormat="1"/>
    <row r="778" s="179" customFormat="1"/>
    <row r="779" s="179" customFormat="1"/>
    <row r="780" s="179" customFormat="1"/>
    <row r="781" s="179" customFormat="1"/>
    <row r="782" s="179" customFormat="1"/>
    <row r="783" s="179" customFormat="1"/>
    <row r="784" s="179" customFormat="1"/>
    <row r="785" s="179" customFormat="1"/>
    <row r="786" s="179" customFormat="1"/>
    <row r="787" s="179" customFormat="1"/>
    <row r="788" s="179" customFormat="1"/>
    <row r="789" s="179" customFormat="1"/>
    <row r="790" s="179" customFormat="1"/>
    <row r="791" s="179" customFormat="1"/>
    <row r="792" s="179" customFormat="1"/>
    <row r="793" s="179" customFormat="1"/>
    <row r="794" s="179" customFormat="1"/>
    <row r="795" s="179" customFormat="1"/>
    <row r="796" s="179" customFormat="1"/>
    <row r="797" s="179" customFormat="1"/>
    <row r="798" s="179" customFormat="1"/>
    <row r="799" s="179" customFormat="1"/>
    <row r="800" s="179" customFormat="1"/>
    <row r="801" s="179" customFormat="1"/>
    <row r="802" s="179" customFormat="1"/>
    <row r="803" s="179" customFormat="1"/>
    <row r="804" s="179" customFormat="1"/>
    <row r="805" s="179" customFormat="1"/>
    <row r="806" s="179" customFormat="1"/>
    <row r="807" s="179" customFormat="1"/>
    <row r="808" s="179" customFormat="1"/>
    <row r="809" s="179" customFormat="1"/>
    <row r="810" s="179" customFormat="1"/>
    <row r="811" s="179" customFormat="1"/>
    <row r="812" s="179" customFormat="1"/>
    <row r="813" s="179" customFormat="1"/>
    <row r="814" s="179" customFormat="1"/>
    <row r="815" s="179" customFormat="1"/>
    <row r="816" s="179" customFormat="1"/>
    <row r="817" s="179" customFormat="1"/>
    <row r="818" s="179" customFormat="1"/>
    <row r="819" s="179" customFormat="1"/>
    <row r="820" s="179" customFormat="1"/>
    <row r="821" s="179" customFormat="1"/>
    <row r="822" s="179" customFormat="1"/>
    <row r="823" s="179" customFormat="1"/>
    <row r="824" s="179" customFormat="1"/>
    <row r="825" s="179" customFormat="1"/>
    <row r="826" s="179" customFormat="1"/>
    <row r="827" s="179" customFormat="1"/>
    <row r="828" s="179" customFormat="1"/>
    <row r="829" s="179" customFormat="1"/>
    <row r="830" s="179" customFormat="1"/>
    <row r="831" s="179" customFormat="1"/>
    <row r="832" s="179" customFormat="1"/>
    <row r="833" s="179" customFormat="1"/>
    <row r="834" s="179" customFormat="1"/>
    <row r="835" s="179" customFormat="1"/>
    <row r="836" s="179" customFormat="1"/>
    <row r="837" s="179" customFormat="1"/>
    <row r="838" s="179" customFormat="1"/>
    <row r="839" s="179" customFormat="1"/>
    <row r="840" s="179" customFormat="1"/>
    <row r="841" s="179" customFormat="1"/>
    <row r="842" s="179" customFormat="1"/>
    <row r="843" s="179" customFormat="1"/>
    <row r="844" s="179" customFormat="1"/>
    <row r="845" s="179" customFormat="1"/>
    <row r="846" s="179" customFormat="1"/>
    <row r="847" s="179" customFormat="1"/>
    <row r="848" s="179" customFormat="1"/>
    <row r="849" s="179" customFormat="1"/>
    <row r="850" s="179" customFormat="1"/>
    <row r="851" s="179" customFormat="1"/>
    <row r="852" s="179" customFormat="1"/>
    <row r="853" s="179" customFormat="1"/>
    <row r="854" s="179" customFormat="1"/>
    <row r="855" s="179" customFormat="1"/>
    <row r="856" s="179" customFormat="1"/>
    <row r="857" s="179" customFormat="1"/>
    <row r="858" s="179" customFormat="1"/>
    <row r="859" s="179" customFormat="1"/>
    <row r="860" s="179" customFormat="1"/>
    <row r="861" s="179" customFormat="1"/>
    <row r="862" s="179" customFormat="1"/>
    <row r="863" s="179" customFormat="1"/>
    <row r="864" s="179" customFormat="1"/>
    <row r="865" s="179" customFormat="1"/>
    <row r="866" s="179" customFormat="1"/>
    <row r="867" s="179" customFormat="1"/>
    <row r="868" s="179" customFormat="1"/>
    <row r="869" s="179" customFormat="1"/>
    <row r="870" s="179" customFormat="1"/>
    <row r="871" s="179" customFormat="1"/>
    <row r="872" s="179" customFormat="1"/>
    <row r="873" s="179" customFormat="1"/>
    <row r="874" s="179" customFormat="1"/>
    <row r="875" s="179" customFormat="1"/>
    <row r="876" s="179" customFormat="1"/>
    <row r="877" s="179" customFormat="1"/>
    <row r="878" s="179" customFormat="1"/>
    <row r="879" s="179" customFormat="1"/>
    <row r="880" s="179" customFormat="1"/>
    <row r="881" s="179" customFormat="1"/>
    <row r="882" s="179" customFormat="1"/>
    <row r="883" s="179" customFormat="1"/>
    <row r="884" s="179" customFormat="1"/>
    <row r="885" s="179" customFormat="1"/>
    <row r="886" s="179" customFormat="1"/>
    <row r="887" s="179" customFormat="1"/>
    <row r="888" s="179" customFormat="1"/>
    <row r="889" s="179" customFormat="1"/>
    <row r="890" s="179" customFormat="1"/>
    <row r="891" s="179" customFormat="1"/>
    <row r="892" s="179" customFormat="1"/>
    <row r="893" s="179" customFormat="1"/>
    <row r="894" s="179" customFormat="1"/>
    <row r="895" s="179" customFormat="1"/>
    <row r="896" s="179" customFormat="1"/>
    <row r="897" s="179" customFormat="1"/>
    <row r="898" s="179" customFormat="1"/>
    <row r="899" s="179" customFormat="1"/>
    <row r="900" s="179" customFormat="1"/>
    <row r="901" s="179" customFormat="1"/>
    <row r="902" s="179" customFormat="1"/>
    <row r="903" s="179" customFormat="1"/>
    <row r="904" s="179" customFormat="1"/>
    <row r="905" s="179" customFormat="1"/>
    <row r="906" s="179" customFormat="1"/>
    <row r="907" s="179" customFormat="1"/>
    <row r="908" s="179" customFormat="1"/>
    <row r="909" s="179" customFormat="1"/>
    <row r="910" s="179" customFormat="1"/>
    <row r="911" s="179" customFormat="1"/>
    <row r="912" s="179" customFormat="1"/>
    <row r="913" s="179" customFormat="1"/>
    <row r="914" s="179" customFormat="1"/>
    <row r="915" s="179" customFormat="1"/>
    <row r="916" s="179" customFormat="1"/>
    <row r="917" s="179" customFormat="1"/>
    <row r="918" s="179" customFormat="1"/>
    <row r="919" s="179" customFormat="1"/>
    <row r="920" s="179" customFormat="1"/>
    <row r="921" s="179" customFormat="1"/>
    <row r="922" s="179" customFormat="1"/>
    <row r="923" s="179" customFormat="1"/>
    <row r="924" s="179" customFormat="1"/>
    <row r="925" s="179" customFormat="1"/>
    <row r="926" s="179" customFormat="1"/>
    <row r="927" s="179" customFormat="1"/>
    <row r="928" s="179" customFormat="1"/>
    <row r="929" s="179" customFormat="1"/>
    <row r="930" s="179" customFormat="1"/>
    <row r="931" s="179" customFormat="1"/>
    <row r="932" s="179" customFormat="1"/>
    <row r="933" s="179" customFormat="1"/>
    <row r="934" s="179" customFormat="1"/>
    <row r="935" s="179" customFormat="1"/>
    <row r="936" s="179" customFormat="1"/>
    <row r="937" s="179" customFormat="1"/>
    <row r="938" s="179" customFormat="1"/>
    <row r="939" s="179" customFormat="1"/>
    <row r="940" s="179" customFormat="1"/>
    <row r="941" s="179" customFormat="1"/>
    <row r="942" s="179" customFormat="1"/>
    <row r="943" s="179" customFormat="1"/>
    <row r="944" s="179" customFormat="1"/>
    <row r="945" s="179" customFormat="1"/>
    <row r="946" s="179" customFormat="1"/>
    <row r="947" s="179" customFormat="1"/>
    <row r="948" s="179" customFormat="1"/>
    <row r="949" s="179" customFormat="1"/>
    <row r="950" s="179" customFormat="1"/>
    <row r="951" s="179" customFormat="1"/>
    <row r="952" s="179" customFormat="1"/>
    <row r="953" s="179" customFormat="1"/>
    <row r="954" s="179" customFormat="1"/>
    <row r="955" s="179" customFormat="1"/>
    <row r="956" s="179" customFormat="1"/>
    <row r="957" s="179" customFormat="1"/>
    <row r="958" s="179" customFormat="1"/>
    <row r="959" s="179" customFormat="1"/>
    <row r="960" s="179" customFormat="1"/>
    <row r="961" s="179" customFormat="1"/>
    <row r="962" s="179" customFormat="1"/>
    <row r="963" s="179" customFormat="1"/>
    <row r="964" s="179" customFormat="1"/>
    <row r="965" s="179" customFormat="1"/>
    <row r="966" s="179" customFormat="1"/>
    <row r="967" s="179" customFormat="1"/>
    <row r="968" s="179" customFormat="1"/>
    <row r="969" s="179" customFormat="1"/>
    <row r="970" s="179" customFormat="1"/>
    <row r="971" s="179" customFormat="1"/>
    <row r="972" s="179" customFormat="1"/>
    <row r="973" s="179" customFormat="1"/>
    <row r="974" s="179" customFormat="1"/>
    <row r="975" s="179" customFormat="1"/>
    <row r="976" s="179" customFormat="1"/>
    <row r="977" s="179" customFormat="1"/>
    <row r="978" s="179" customFormat="1"/>
    <row r="979" s="179" customFormat="1"/>
    <row r="980" s="179" customFormat="1"/>
    <row r="981" s="179" customFormat="1"/>
    <row r="982" s="179" customFormat="1"/>
    <row r="983" s="179" customFormat="1"/>
    <row r="984" s="179" customFormat="1"/>
    <row r="985" s="179" customFormat="1"/>
    <row r="986" s="179" customFormat="1"/>
    <row r="987" s="179" customFormat="1"/>
    <row r="988" s="179" customFormat="1"/>
    <row r="989" s="179" customFormat="1"/>
    <row r="990" s="179" customFormat="1"/>
    <row r="991" s="179" customFormat="1"/>
    <row r="992" s="179" customFormat="1"/>
    <row r="993" s="179" customFormat="1"/>
    <row r="994" s="179" customFormat="1"/>
    <row r="995" s="179" customFormat="1"/>
    <row r="996" s="179" customFormat="1"/>
    <row r="997" s="179" customFormat="1"/>
    <row r="998" s="179" customFormat="1"/>
    <row r="999" s="179" customFormat="1"/>
    <row r="1000" s="179" customFormat="1"/>
    <row r="1001" s="179" customFormat="1"/>
    <row r="1002" s="179" customFormat="1"/>
    <row r="1003" s="179" customFormat="1"/>
    <row r="1004" s="179" customFormat="1"/>
    <row r="1005" s="179" customFormat="1"/>
    <row r="1006" s="179" customFormat="1"/>
    <row r="1007" s="179" customFormat="1"/>
    <row r="1008" s="179" customFormat="1"/>
    <row r="1009" s="179" customFormat="1"/>
    <row r="1010" s="179" customFormat="1"/>
    <row r="1011" s="179" customFormat="1"/>
    <row r="1012" s="179" customFormat="1"/>
    <row r="1013" s="179" customFormat="1"/>
    <row r="1014" s="179" customFormat="1"/>
    <row r="1015" s="179" customFormat="1"/>
    <row r="1016" s="179" customFormat="1"/>
    <row r="1017" s="179" customFormat="1"/>
    <row r="1018" s="179" customFormat="1"/>
    <row r="1019" s="179" customFormat="1"/>
    <row r="1020" s="179" customFormat="1"/>
    <row r="1021" s="179" customFormat="1"/>
    <row r="1022" s="179" customFormat="1"/>
    <row r="1023" s="179" customFormat="1"/>
    <row r="1024" s="179" customFormat="1"/>
    <row r="1025" s="179" customFormat="1"/>
    <row r="1026" s="179" customFormat="1"/>
    <row r="1027" s="179" customFormat="1"/>
    <row r="1028" s="179" customFormat="1"/>
    <row r="1029" s="179" customFormat="1"/>
    <row r="1030" s="179" customFormat="1"/>
    <row r="1031" s="179" customFormat="1"/>
    <row r="1032" s="179" customFormat="1"/>
    <row r="1033" s="179" customFormat="1"/>
    <row r="1034" s="179" customFormat="1"/>
    <row r="1035" s="179" customFormat="1"/>
    <row r="1036" s="179" customFormat="1"/>
    <row r="1037" s="179" customFormat="1"/>
    <row r="1038" s="179" customFormat="1"/>
    <row r="1039" s="179" customFormat="1"/>
    <row r="1040" s="179" customFormat="1"/>
    <row r="1041" s="179" customFormat="1"/>
    <row r="1042" s="179" customFormat="1"/>
    <row r="1043" s="179" customFormat="1"/>
    <row r="1044" s="179" customFormat="1"/>
    <row r="1045" s="179" customFormat="1"/>
    <row r="1046" s="179" customFormat="1"/>
    <row r="1047" s="179" customFormat="1"/>
    <row r="1048" s="179" customFormat="1"/>
    <row r="1049" s="179" customFormat="1"/>
    <row r="1050" s="179" customFormat="1"/>
    <row r="1051" s="179" customFormat="1"/>
    <row r="1052" s="179" customFormat="1"/>
    <row r="1053" s="179" customFormat="1"/>
    <row r="1054" s="179" customFormat="1"/>
    <row r="1055" s="179" customFormat="1"/>
    <row r="1056" s="179" customFormat="1"/>
    <row r="1057" s="179" customFormat="1"/>
    <row r="1058" s="179" customFormat="1"/>
    <row r="1059" s="179" customFormat="1"/>
    <row r="1060" s="179" customFormat="1"/>
    <row r="1061" s="179" customFormat="1"/>
    <row r="1062" s="179" customFormat="1"/>
    <row r="1063" s="179" customFormat="1"/>
    <row r="1064" s="179" customFormat="1"/>
    <row r="1065" s="179" customFormat="1"/>
    <row r="1066" s="179" customFormat="1"/>
    <row r="1067" s="179" customFormat="1"/>
    <row r="1068" s="179" customFormat="1"/>
    <row r="1069" s="179" customFormat="1"/>
    <row r="1070" s="179" customFormat="1"/>
    <row r="1071" s="179" customFormat="1"/>
    <row r="1072" s="179" customFormat="1"/>
    <row r="1073" s="179" customFormat="1"/>
    <row r="1074" s="179" customFormat="1"/>
    <row r="1075" s="179" customFormat="1"/>
    <row r="1076" s="179" customFormat="1"/>
    <row r="1077" s="179" customFormat="1"/>
    <row r="1078" s="179" customFormat="1"/>
    <row r="1079" s="179" customFormat="1"/>
    <row r="1080" s="179" customFormat="1"/>
    <row r="1081" s="179" customFormat="1"/>
    <row r="1082" s="179" customFormat="1"/>
    <row r="1083" s="179" customFormat="1"/>
    <row r="1084" s="179" customFormat="1"/>
    <row r="1085" s="179" customFormat="1"/>
    <row r="1086" s="179" customFormat="1"/>
    <row r="1087" s="179" customFormat="1"/>
    <row r="1088" s="179" customFormat="1"/>
    <row r="1089" s="179" customFormat="1"/>
    <row r="1090" s="179" customFormat="1"/>
    <row r="1091" s="179" customFormat="1"/>
    <row r="1092" s="179" customFormat="1"/>
    <row r="1093" s="179" customFormat="1"/>
    <row r="1094" s="179" customFormat="1"/>
    <row r="1095" s="179" customFormat="1"/>
    <row r="1096" s="179" customFormat="1"/>
    <row r="1097" s="179" customFormat="1"/>
    <row r="1098" s="179" customFormat="1"/>
    <row r="1099" s="179" customFormat="1"/>
    <row r="1100" s="179" customFormat="1"/>
    <row r="1101" s="179" customFormat="1"/>
    <row r="1102" s="179" customFormat="1"/>
    <row r="1103" s="179" customFormat="1"/>
    <row r="1104" s="179" customFormat="1"/>
    <row r="1105" s="179" customFormat="1"/>
    <row r="1106" s="179" customFormat="1"/>
    <row r="1107" s="179" customFormat="1"/>
    <row r="1108" s="179" customFormat="1"/>
    <row r="1109" s="179" customFormat="1"/>
    <row r="1110" s="179" customFormat="1"/>
    <row r="1111" s="179" customFormat="1"/>
    <row r="1112" s="179" customFormat="1"/>
    <row r="1113" s="179" customFormat="1"/>
    <row r="1114" s="179" customFormat="1"/>
    <row r="1115" s="179" customFormat="1"/>
    <row r="1116" s="179" customFormat="1"/>
    <row r="1117" s="179" customFormat="1"/>
    <row r="1118" s="179" customFormat="1"/>
    <row r="1119" s="179" customFormat="1"/>
    <row r="1120" s="179" customFormat="1"/>
    <row r="1121" s="179" customFormat="1"/>
    <row r="1122" s="179" customFormat="1"/>
    <row r="1123" s="179" customFormat="1"/>
    <row r="1124" s="179" customFormat="1"/>
    <row r="1125" s="179" customFormat="1"/>
    <row r="1126" s="179" customFormat="1"/>
    <row r="1127" s="179" customFormat="1"/>
    <row r="1128" s="179" customFormat="1"/>
    <row r="1129" s="179" customFormat="1"/>
    <row r="1130" s="179" customFormat="1"/>
    <row r="1131" s="179" customFormat="1"/>
    <row r="1132" s="179" customFormat="1"/>
    <row r="1133" s="179" customFormat="1"/>
    <row r="1134" s="179" customFormat="1"/>
    <row r="1135" s="179" customFormat="1"/>
    <row r="1136" s="179" customFormat="1"/>
    <row r="1137" s="179" customFormat="1"/>
    <row r="1138" s="179" customFormat="1"/>
    <row r="1139" s="179" customFormat="1"/>
    <row r="1140" s="179" customFormat="1"/>
    <row r="1141" s="179" customFormat="1"/>
    <row r="1142" s="179" customFormat="1"/>
    <row r="1143" s="179" customFormat="1"/>
    <row r="1144" s="179" customFormat="1"/>
    <row r="1145" s="179" customFormat="1"/>
    <row r="1146" s="179" customFormat="1"/>
    <row r="1147" s="179" customFormat="1"/>
    <row r="1148" s="179" customFormat="1"/>
    <row r="1149" s="179" customFormat="1"/>
    <row r="1150" s="179" customFormat="1"/>
    <row r="1151" s="179" customFormat="1"/>
    <row r="1152" s="179" customFormat="1"/>
    <row r="1153" s="179" customFormat="1"/>
    <row r="1154" s="179" customFormat="1"/>
    <row r="1155" s="179" customFormat="1"/>
    <row r="1156" s="179" customFormat="1"/>
    <row r="1157" s="179" customFormat="1"/>
    <row r="1158" s="179" customFormat="1"/>
    <row r="1159" s="179" customFormat="1"/>
    <row r="1160" s="179" customFormat="1"/>
    <row r="1161" s="179" customFormat="1"/>
    <row r="1162" s="179" customFormat="1"/>
    <row r="1163" s="179" customFormat="1"/>
    <row r="1164" s="179" customFormat="1"/>
    <row r="1165" s="179" customFormat="1"/>
    <row r="1166" s="179" customFormat="1"/>
    <row r="1167" s="179" customFormat="1"/>
    <row r="1168" s="179" customFormat="1"/>
    <row r="1169" s="179" customFormat="1"/>
    <row r="1170" s="179" customFormat="1"/>
    <row r="1171" s="179" customFormat="1"/>
    <row r="1172" s="179" customFormat="1"/>
    <row r="1173" s="179" customFormat="1"/>
    <row r="1174" s="179" customFormat="1"/>
    <row r="1175" s="179" customFormat="1"/>
    <row r="1176" s="179" customFormat="1"/>
    <row r="1177" s="179" customFormat="1"/>
    <row r="1178" s="179" customFormat="1"/>
    <row r="1179" s="179" customFormat="1"/>
    <row r="1180" s="179" customFormat="1"/>
    <row r="1181" s="179" customFormat="1"/>
    <row r="1182" s="179" customFormat="1"/>
    <row r="1183" s="179" customFormat="1"/>
    <row r="1184" s="179" customFormat="1"/>
    <row r="1185" s="179" customFormat="1"/>
    <row r="1186" s="179" customFormat="1"/>
    <row r="1187" s="179" customFormat="1"/>
    <row r="1188" s="179" customFormat="1"/>
    <row r="1189" s="179" customFormat="1"/>
    <row r="1190" s="179" customFormat="1"/>
    <row r="1191" s="179" customFormat="1"/>
    <row r="1192" s="179" customFormat="1"/>
    <row r="1193" s="179" customFormat="1"/>
    <row r="1194" s="179" customFormat="1"/>
    <row r="1195" s="179" customFormat="1"/>
    <row r="1196" s="179" customFormat="1"/>
    <row r="1197" s="179" customFormat="1"/>
    <row r="1198" s="179" customFormat="1"/>
    <row r="1199" s="179" customFormat="1"/>
    <row r="1200" s="179" customFormat="1"/>
    <row r="1201" s="179" customFormat="1"/>
    <row r="1202" s="179" customFormat="1"/>
    <row r="1203" s="179" customFormat="1"/>
    <row r="1204" s="179" customFormat="1"/>
    <row r="1205" s="179" customFormat="1"/>
    <row r="1206" s="179" customFormat="1"/>
    <row r="1207" s="179" customFormat="1"/>
    <row r="1208" s="179" customFormat="1"/>
    <row r="1209" s="179" customFormat="1"/>
    <row r="1210" s="179" customFormat="1"/>
    <row r="1211" s="179" customFormat="1"/>
    <row r="1212" s="179" customFormat="1"/>
    <row r="1213" s="179" customFormat="1"/>
    <row r="1214" s="179" customFormat="1"/>
    <row r="1215" s="179" customFormat="1"/>
    <row r="1216" s="179" customFormat="1"/>
    <row r="1217" s="179" customFormat="1"/>
    <row r="1218" s="179" customFormat="1"/>
    <row r="1219" s="179" customFormat="1"/>
    <row r="1220" s="179" customFormat="1"/>
    <row r="1221" s="179" customFormat="1"/>
    <row r="1222" s="179" customFormat="1"/>
    <row r="1223" s="179" customFormat="1"/>
    <row r="1224" s="179" customFormat="1"/>
    <row r="1225" s="179" customFormat="1"/>
    <row r="1226" s="179" customFormat="1"/>
    <row r="1227" s="179" customFormat="1"/>
    <row r="1228" s="179" customFormat="1"/>
    <row r="1229" s="179" customFormat="1"/>
    <row r="1230" s="179" customFormat="1"/>
    <row r="1231" s="179" customFormat="1"/>
    <row r="1232" s="179" customFormat="1"/>
    <row r="1233" s="179" customFormat="1"/>
    <row r="1234" s="179" customFormat="1"/>
    <row r="1235" s="179" customFormat="1"/>
    <row r="1236" s="179" customFormat="1"/>
    <row r="1237" s="179" customFormat="1"/>
    <row r="1238" s="179" customFormat="1"/>
    <row r="1239" s="179" customFormat="1"/>
    <row r="1240" s="179" customFormat="1"/>
    <row r="1241" s="179" customFormat="1"/>
    <row r="1242" s="179" customFormat="1"/>
    <row r="1243" s="179" customFormat="1"/>
    <row r="1244" s="179" customFormat="1"/>
    <row r="1245" s="179" customFormat="1"/>
    <row r="1246" s="179" customFormat="1"/>
    <row r="1247" s="179" customFormat="1"/>
    <row r="1248" s="179" customFormat="1"/>
    <row r="1249" s="179" customFormat="1"/>
    <row r="1250" s="179" customFormat="1"/>
    <row r="1251" s="179" customFormat="1"/>
    <row r="1252" s="179" customFormat="1"/>
    <row r="1253" s="179" customFormat="1"/>
    <row r="1254" s="179" customFormat="1"/>
    <row r="1255" s="179" customFormat="1"/>
    <row r="1256" s="179" customFormat="1"/>
    <row r="1257" s="179" customFormat="1"/>
    <row r="1258" s="179" customFormat="1"/>
    <row r="1259" s="179" customFormat="1"/>
    <row r="1260" s="179" customFormat="1"/>
    <row r="1261" s="179" customFormat="1"/>
    <row r="1262" s="179" customFormat="1"/>
    <row r="1263" s="179" customFormat="1"/>
    <row r="1264" s="179" customFormat="1"/>
    <row r="1265" s="179" customFormat="1"/>
    <row r="1266" s="179" customFormat="1"/>
    <row r="1267" s="179" customFormat="1"/>
    <row r="1268" s="179" customFormat="1"/>
    <row r="1269" s="179" customFormat="1"/>
    <row r="1270" s="179" customFormat="1"/>
    <row r="1271" s="179" customFormat="1"/>
    <row r="1272" s="179" customFormat="1"/>
    <row r="1273" s="179" customFormat="1"/>
    <row r="1274" s="179" customFormat="1"/>
    <row r="1275" s="179" customFormat="1"/>
    <row r="1276" s="179" customFormat="1"/>
    <row r="1277" s="179" customFormat="1"/>
    <row r="1278" s="179" customFormat="1"/>
    <row r="1279" s="179" customFormat="1"/>
    <row r="1280" s="179" customFormat="1"/>
    <row r="1281" s="179" customFormat="1"/>
    <row r="1282" s="179" customFormat="1"/>
    <row r="1283" s="179" customFormat="1"/>
    <row r="1284" s="179" customFormat="1"/>
    <row r="1285" s="179" customFormat="1"/>
    <row r="1286" s="179" customFormat="1"/>
    <row r="1287" s="179" customFormat="1"/>
    <row r="1288" s="179" customFormat="1"/>
    <row r="1289" s="179" customFormat="1"/>
    <row r="1290" s="179" customFormat="1"/>
    <row r="1291" s="179" customFormat="1"/>
    <row r="1292" s="179" customFormat="1"/>
    <row r="1293" s="179" customFormat="1"/>
    <row r="1294" s="179" customFormat="1"/>
    <row r="1295" s="179" customFormat="1"/>
    <row r="1296" s="179" customFormat="1"/>
    <row r="1297" s="179" customFormat="1"/>
    <row r="1298" s="179" customFormat="1"/>
    <row r="1299" s="179" customFormat="1"/>
    <row r="1300" s="179" customFormat="1"/>
    <row r="1301" s="179" customFormat="1"/>
    <row r="1302" s="179" customFormat="1"/>
    <row r="1303" s="179" customFormat="1"/>
    <row r="1304" s="179" customFormat="1"/>
    <row r="1305" s="179" customFormat="1"/>
    <row r="1306" s="179" customFormat="1"/>
    <row r="1307" s="179" customFormat="1"/>
    <row r="1308" s="179" customFormat="1"/>
    <row r="1309" s="179" customFormat="1"/>
    <row r="1310" s="179" customFormat="1"/>
    <row r="1311" s="179" customFormat="1"/>
    <row r="1312" s="179" customFormat="1"/>
    <row r="1313" s="179" customFormat="1"/>
    <row r="1314" s="179" customFormat="1"/>
    <row r="1315" s="179" customFormat="1"/>
    <row r="1316" s="179" customFormat="1"/>
    <row r="1317" s="179" customFormat="1"/>
    <row r="1318" s="179" customFormat="1"/>
    <row r="1319" s="179" customFormat="1"/>
    <row r="1320" s="179" customFormat="1"/>
    <row r="1321" s="179" customFormat="1"/>
    <row r="1322" s="179" customFormat="1"/>
    <row r="1323" s="179" customFormat="1"/>
    <row r="1324" s="179" customFormat="1"/>
    <row r="1325" s="179" customFormat="1"/>
    <row r="1326" s="179" customFormat="1"/>
    <row r="1327" s="179" customFormat="1"/>
    <row r="1328" s="179" customFormat="1"/>
    <row r="1329" s="179" customFormat="1"/>
    <row r="1330" s="179" customFormat="1"/>
    <row r="1331" s="179" customFormat="1"/>
    <row r="1332" s="179" customFormat="1"/>
    <row r="1333" s="179" customFormat="1"/>
    <row r="1334" s="179" customFormat="1"/>
    <row r="1335" s="179" customFormat="1"/>
    <row r="1336" s="179" customFormat="1"/>
    <row r="1337" s="179" customFormat="1"/>
    <row r="1338" s="179" customFormat="1"/>
    <row r="1339" s="179" customFormat="1"/>
    <row r="1340" s="179" customFormat="1"/>
    <row r="1341" s="179" customFormat="1"/>
    <row r="1342" s="179" customFormat="1"/>
    <row r="1343" s="179" customFormat="1"/>
    <row r="1344" s="179" customFormat="1"/>
    <row r="1345" s="179" customFormat="1"/>
    <row r="1346" s="179" customFormat="1"/>
    <row r="1347" s="179" customFormat="1"/>
    <row r="1348" s="179" customFormat="1"/>
    <row r="1349" s="179" customFormat="1"/>
    <row r="1350" s="179" customFormat="1"/>
    <row r="1351" s="179" customFormat="1"/>
    <row r="1352" s="179" customFormat="1"/>
    <row r="1353" s="179" customFormat="1"/>
    <row r="1354" s="179" customFormat="1"/>
    <row r="1355" s="179" customFormat="1"/>
    <row r="1356" s="179" customFormat="1"/>
    <row r="1357" s="179" customFormat="1"/>
    <row r="1358" s="179" customFormat="1"/>
    <row r="1359" s="179" customFormat="1"/>
    <row r="1360" s="179" customFormat="1"/>
    <row r="1361" s="179" customFormat="1"/>
    <row r="1362" s="179" customFormat="1"/>
    <row r="1363" s="179" customFormat="1"/>
    <row r="1364" s="179" customFormat="1"/>
    <row r="1365" s="179" customFormat="1"/>
    <row r="1366" s="179" customFormat="1"/>
    <row r="1367" s="179" customFormat="1"/>
    <row r="1368" s="179" customFormat="1"/>
    <row r="1369" s="179" customFormat="1"/>
    <row r="1370" s="179" customFormat="1"/>
    <row r="1371" s="179" customFormat="1"/>
    <row r="1372" s="179" customFormat="1"/>
    <row r="1373" s="179" customFormat="1"/>
    <row r="1374" s="179" customFormat="1"/>
    <row r="1375" s="179" customFormat="1"/>
    <row r="1376" s="179" customFormat="1"/>
    <row r="1377" s="179" customFormat="1"/>
    <row r="1378" s="179" customFormat="1"/>
    <row r="1379" s="179" customFormat="1"/>
    <row r="1380" s="179" customFormat="1"/>
    <row r="1381" s="179" customFormat="1"/>
    <row r="1382" s="179" customFormat="1"/>
    <row r="1383" s="179" customFormat="1"/>
    <row r="1384" s="179" customFormat="1"/>
    <row r="1385" s="179" customFormat="1"/>
    <row r="1386" s="179" customFormat="1"/>
    <row r="1387" s="179" customFormat="1"/>
    <row r="1388" s="179" customFormat="1"/>
    <row r="1389" s="179" customFormat="1"/>
    <row r="1390" s="179" customFormat="1"/>
    <row r="1391" s="179" customFormat="1"/>
    <row r="1392" s="179" customFormat="1"/>
    <row r="1393" s="179" customFormat="1"/>
    <row r="1394" s="179" customFormat="1"/>
    <row r="1395" s="179" customFormat="1"/>
    <row r="1396" s="179" customFormat="1"/>
    <row r="1397" s="179" customFormat="1"/>
    <row r="1398" s="179" customFormat="1"/>
    <row r="1399" s="179" customFormat="1"/>
    <row r="1400" s="179" customFormat="1"/>
    <row r="1401" s="179" customFormat="1"/>
    <row r="1402" s="179" customFormat="1"/>
    <row r="1403" s="179" customFormat="1"/>
    <row r="1404" s="179" customFormat="1"/>
    <row r="1405" s="179" customFormat="1"/>
    <row r="1406" s="179" customFormat="1"/>
    <row r="1407" s="179" customFormat="1"/>
    <row r="1408" s="179" customFormat="1"/>
    <row r="1409" s="179" customFormat="1"/>
    <row r="1410" s="179" customFormat="1"/>
    <row r="1411" s="179" customFormat="1"/>
    <row r="1412" s="179" customFormat="1"/>
    <row r="1413" s="179" customFormat="1"/>
    <row r="1414" s="179" customFormat="1"/>
    <row r="1415" s="179" customFormat="1"/>
    <row r="1416" s="179" customFormat="1"/>
    <row r="1417" s="179" customFormat="1"/>
    <row r="1418" s="179" customFormat="1"/>
    <row r="1419" s="179" customFormat="1"/>
    <row r="1420" s="179" customFormat="1"/>
    <row r="1421" s="179" customFormat="1"/>
    <row r="1422" s="179" customFormat="1"/>
    <row r="1423" s="179" customFormat="1"/>
    <row r="1424" s="179" customFormat="1"/>
    <row r="1425" s="179" customFormat="1"/>
    <row r="1426" s="179" customFormat="1"/>
    <row r="1427" s="179" customFormat="1"/>
    <row r="1428" s="179" customFormat="1"/>
    <row r="1429" s="179" customFormat="1"/>
    <row r="1430" s="179" customFormat="1"/>
    <row r="1431" s="179" customFormat="1"/>
    <row r="1432" s="179" customFormat="1"/>
    <row r="1433" s="179" customFormat="1"/>
    <row r="1434" s="179" customFormat="1"/>
    <row r="1435" s="179" customFormat="1"/>
    <row r="1436" s="179" customFormat="1"/>
    <row r="1437" s="179" customFormat="1"/>
    <row r="1438" s="179" customFormat="1"/>
    <row r="1439" s="179" customFormat="1"/>
    <row r="1440" s="179" customFormat="1"/>
    <row r="1441" s="179" customFormat="1"/>
    <row r="1442" s="179" customFormat="1"/>
    <row r="1443" s="179" customFormat="1"/>
    <row r="1444" s="179" customFormat="1"/>
    <row r="1445" s="179" customFormat="1"/>
    <row r="1446" s="179" customFormat="1"/>
    <row r="1447" s="179" customFormat="1"/>
    <row r="1448" s="179" customFormat="1"/>
    <row r="1449" s="179" customFormat="1"/>
    <row r="1450" s="179" customFormat="1"/>
    <row r="1451" s="179" customFormat="1"/>
    <row r="1452" s="179" customFormat="1"/>
    <row r="1453" s="179" customFormat="1"/>
    <row r="1454" s="179" customFormat="1"/>
    <row r="1455" s="179" customFormat="1"/>
    <row r="1456" s="179" customFormat="1"/>
    <row r="1457" s="179" customFormat="1"/>
    <row r="1458" s="179" customFormat="1"/>
    <row r="1459" s="179" customFormat="1"/>
    <row r="1460" s="179" customFormat="1"/>
    <row r="1461" s="179" customFormat="1"/>
    <row r="1462" s="179" customFormat="1"/>
    <row r="1463" s="179" customFormat="1"/>
    <row r="1464" s="179" customFormat="1"/>
    <row r="1465" s="179" customFormat="1"/>
    <row r="1466" s="179" customFormat="1"/>
    <row r="1467" s="179" customFormat="1"/>
    <row r="1468" s="179" customFormat="1"/>
    <row r="1469" s="179" customFormat="1"/>
    <row r="1470" s="179" customFormat="1"/>
    <row r="1471" s="179" customFormat="1"/>
    <row r="1472" s="179" customFormat="1"/>
    <row r="1473" s="179" customFormat="1"/>
    <row r="1474" s="179" customFormat="1"/>
    <row r="1475" s="179" customFormat="1"/>
    <row r="1476" s="179" customFormat="1"/>
    <row r="1477" s="179" customFormat="1"/>
    <row r="1478" s="179" customFormat="1"/>
    <row r="1479" s="179" customFormat="1"/>
    <row r="1480" s="179" customFormat="1"/>
    <row r="1481" s="179" customFormat="1"/>
    <row r="1482" s="179" customFormat="1"/>
    <row r="1483" s="179" customFormat="1"/>
    <row r="1484" s="179" customFormat="1"/>
    <row r="1485" s="179" customFormat="1"/>
    <row r="1486" s="179" customFormat="1"/>
    <row r="1487" s="179" customFormat="1"/>
    <row r="1488" s="179" customFormat="1"/>
    <row r="1489" s="179" customFormat="1"/>
    <row r="1490" s="179" customFormat="1"/>
    <row r="1491" s="179" customFormat="1"/>
    <row r="1492" s="179" customFormat="1"/>
    <row r="1493" s="179" customFormat="1"/>
    <row r="1494" s="179" customFormat="1"/>
    <row r="1495" s="179" customFormat="1"/>
    <row r="1496" s="179" customFormat="1"/>
    <row r="1497" s="179" customFormat="1"/>
    <row r="1498" s="179" customFormat="1"/>
    <row r="1499" s="179" customFormat="1"/>
    <row r="1500" s="179" customFormat="1"/>
    <row r="1501" s="179" customFormat="1"/>
    <row r="1502" s="179" customFormat="1"/>
    <row r="1503" s="179" customFormat="1"/>
    <row r="1504" s="179" customFormat="1"/>
    <row r="1505" s="179" customFormat="1"/>
    <row r="1506" s="179" customFormat="1"/>
    <row r="1507" s="179" customFormat="1"/>
    <row r="1508" s="179" customFormat="1"/>
    <row r="1509" s="179" customFormat="1"/>
    <row r="1510" s="179" customFormat="1"/>
    <row r="1511" s="179" customFormat="1"/>
    <row r="1512" s="179" customFormat="1"/>
    <row r="1513" s="179" customFormat="1"/>
    <row r="1514" s="179" customFormat="1"/>
    <row r="1515" s="179" customFormat="1"/>
    <row r="1516" s="179" customFormat="1"/>
    <row r="1517" s="179" customFormat="1"/>
    <row r="1518" s="179" customFormat="1"/>
    <row r="1519" s="179" customFormat="1"/>
    <row r="1520" s="179" customFormat="1"/>
    <row r="1521" s="179" customFormat="1"/>
    <row r="1522" s="179" customFormat="1"/>
    <row r="1523" s="179" customFormat="1"/>
    <row r="1524" s="179" customFormat="1"/>
    <row r="1525" s="179" customFormat="1"/>
    <row r="1526" s="179" customFormat="1"/>
    <row r="1527" s="179" customFormat="1"/>
    <row r="1528" s="179" customFormat="1"/>
    <row r="1529" s="179" customFormat="1"/>
    <row r="1530" s="179" customFormat="1"/>
    <row r="1531" s="179" customFormat="1"/>
    <row r="1532" s="179" customFormat="1"/>
    <row r="1533" s="179" customFormat="1"/>
    <row r="1534" s="179" customFormat="1"/>
    <row r="1535" s="179" customFormat="1"/>
    <row r="1536" s="179" customFormat="1"/>
    <row r="1537" s="179" customFormat="1"/>
    <row r="1538" s="179" customFormat="1"/>
    <row r="1539" s="179" customFormat="1"/>
    <row r="1540" s="179" customFormat="1"/>
    <row r="1541" s="179" customFormat="1"/>
    <row r="1542" s="179" customFormat="1"/>
    <row r="1543" s="179" customFormat="1"/>
    <row r="1544" s="179" customFormat="1"/>
    <row r="1545" s="179" customFormat="1"/>
    <row r="1546" s="179" customFormat="1"/>
    <row r="1547" s="179" customFormat="1"/>
    <row r="1548" s="179" customFormat="1"/>
    <row r="1549" s="179" customFormat="1"/>
    <row r="1550" s="179" customFormat="1"/>
    <row r="1551" s="179" customFormat="1"/>
    <row r="1552" s="179" customFormat="1"/>
    <row r="1553" s="179" customFormat="1"/>
    <row r="1554" s="179" customFormat="1"/>
    <row r="1555" s="179" customFormat="1"/>
    <row r="1556" s="179" customFormat="1"/>
    <row r="1557" s="179" customFormat="1"/>
    <row r="1558" s="179" customFormat="1"/>
    <row r="1559" s="179" customFormat="1"/>
    <row r="1560" s="179" customFormat="1"/>
    <row r="1561" s="179" customFormat="1"/>
    <row r="1562" s="179" customFormat="1"/>
    <row r="1563" s="179" customFormat="1"/>
    <row r="1564" s="179" customFormat="1"/>
    <row r="1565" s="179" customFormat="1"/>
    <row r="1566" s="179" customFormat="1"/>
    <row r="1567" s="179" customFormat="1"/>
    <row r="1568" s="179" customFormat="1"/>
    <row r="1569" s="179" customFormat="1"/>
    <row r="1570" s="179" customFormat="1"/>
    <row r="1571" s="179" customFormat="1"/>
    <row r="1572" s="179" customFormat="1"/>
    <row r="1573" s="179" customFormat="1"/>
    <row r="1574" s="179" customFormat="1"/>
    <row r="1575" s="179" customFormat="1"/>
    <row r="1576" s="179" customFormat="1"/>
    <row r="1577" s="179" customFormat="1"/>
    <row r="1578" s="179" customFormat="1"/>
    <row r="1579" s="179" customFormat="1"/>
    <row r="1580" s="179" customFormat="1"/>
    <row r="1581" s="179" customFormat="1"/>
    <row r="1582" s="179" customFormat="1"/>
    <row r="1583" s="179" customFormat="1"/>
    <row r="1584" s="179" customFormat="1"/>
    <row r="1585" s="179" customFormat="1"/>
    <row r="1586" s="179" customFormat="1"/>
    <row r="1587" s="179" customFormat="1"/>
    <row r="1588" s="179" customFormat="1"/>
    <row r="1589" s="179" customFormat="1"/>
    <row r="1590" s="179" customFormat="1"/>
    <row r="1591" s="179" customFormat="1"/>
    <row r="1592" s="179" customFormat="1"/>
    <row r="1593" s="179" customFormat="1"/>
    <row r="1594" s="179" customFormat="1"/>
    <row r="1595" s="179" customFormat="1"/>
    <row r="1596" s="179" customFormat="1"/>
    <row r="1597" s="179" customFormat="1"/>
    <row r="1598" s="179" customFormat="1"/>
    <row r="1599" s="179" customFormat="1"/>
    <row r="1600" s="179" customFormat="1"/>
    <row r="1601" s="179" customFormat="1"/>
    <row r="1602" s="179" customFormat="1"/>
    <row r="1603" s="179" customFormat="1"/>
    <row r="1604" s="179" customFormat="1"/>
    <row r="1605" s="179" customFormat="1"/>
    <row r="1606" s="179" customFormat="1"/>
    <row r="1607" s="179" customFormat="1"/>
    <row r="1608" s="179" customFormat="1"/>
    <row r="1609" s="179" customFormat="1"/>
    <row r="1610" s="179" customFormat="1"/>
    <row r="1611" s="179" customFormat="1"/>
    <row r="1612" s="179" customFormat="1"/>
    <row r="1613" s="179" customFormat="1"/>
    <row r="1614" s="179" customFormat="1"/>
    <row r="1615" s="179" customFormat="1"/>
    <row r="1616" s="179" customFormat="1"/>
    <row r="1617" s="179" customFormat="1"/>
    <row r="1618" s="179" customFormat="1"/>
    <row r="1619" s="179" customFormat="1"/>
    <row r="1620" s="179" customFormat="1"/>
    <row r="1621" s="179" customFormat="1"/>
    <row r="1622" s="179" customFormat="1"/>
    <row r="1623" s="179" customFormat="1"/>
    <row r="1624" s="179" customFormat="1"/>
    <row r="1625" s="179" customFormat="1"/>
    <row r="1626" s="179" customFormat="1"/>
    <row r="1627" s="179" customFormat="1"/>
    <row r="1628" s="179" customFormat="1"/>
    <row r="1629" s="179" customFormat="1"/>
    <row r="1630" s="179" customFormat="1"/>
    <row r="1631" s="179" customFormat="1"/>
    <row r="1632" s="179" customFormat="1"/>
    <row r="1633" s="179" customFormat="1"/>
    <row r="1634" s="179" customFormat="1"/>
    <row r="1635" s="179" customFormat="1"/>
    <row r="1636" s="179" customFormat="1"/>
    <row r="1637" s="179" customFormat="1"/>
    <row r="1638" s="179" customFormat="1"/>
    <row r="1639" s="179" customFormat="1"/>
    <row r="1640" s="179" customFormat="1"/>
    <row r="1641" s="179" customFormat="1"/>
    <row r="1642" s="179" customFormat="1"/>
    <row r="1643" s="179" customFormat="1"/>
    <row r="1644" s="179" customFormat="1"/>
    <row r="1645" s="179" customFormat="1"/>
    <row r="1646" s="179" customFormat="1"/>
    <row r="1647" s="179" customFormat="1"/>
    <row r="1648" s="179" customFormat="1"/>
    <row r="1649" s="179" customFormat="1"/>
    <row r="1650" s="179" customFormat="1"/>
    <row r="1651" s="179" customFormat="1"/>
    <row r="1652" s="179" customFormat="1"/>
    <row r="1653" s="179" customFormat="1"/>
    <row r="1654" s="179" customFormat="1"/>
    <row r="1655" s="179" customFormat="1"/>
    <row r="1656" s="179" customFormat="1"/>
    <row r="1657" s="179" customFormat="1"/>
    <row r="1658" s="179" customFormat="1"/>
    <row r="1659" s="179" customFormat="1"/>
    <row r="1660" s="179" customFormat="1"/>
    <row r="1661" s="179" customFormat="1"/>
    <row r="1662" s="179" customFormat="1"/>
    <row r="1663" s="179" customFormat="1"/>
    <row r="1664" s="179" customFormat="1"/>
    <row r="1665" s="179" customFormat="1"/>
    <row r="1666" s="179" customFormat="1"/>
    <row r="1667" s="179" customFormat="1"/>
    <row r="1668" s="179" customFormat="1"/>
    <row r="1669" s="179" customFormat="1"/>
    <row r="1670" s="179" customFormat="1"/>
    <row r="1671" s="179" customFormat="1"/>
    <row r="1672" s="179" customFormat="1"/>
    <row r="1673" s="179" customFormat="1"/>
    <row r="1674" s="179" customFormat="1"/>
    <row r="1675" s="179" customFormat="1"/>
    <row r="1676" s="179" customFormat="1"/>
    <row r="1677" s="179" customFormat="1"/>
    <row r="1678" s="179" customFormat="1"/>
    <row r="1679" s="179" customFormat="1"/>
    <row r="1680" s="179" customFormat="1"/>
    <row r="1681" s="179" customFormat="1"/>
    <row r="1682" s="179" customFormat="1"/>
    <row r="1683" s="179" customFormat="1"/>
    <row r="1684" s="179" customFormat="1"/>
    <row r="1685" s="179" customFormat="1"/>
    <row r="1686" s="179" customFormat="1"/>
    <row r="1687" s="179" customFormat="1"/>
    <row r="1688" s="179" customFormat="1"/>
    <row r="1689" s="179" customFormat="1"/>
    <row r="1690" s="179" customFormat="1"/>
    <row r="1691" s="179" customFormat="1"/>
    <row r="1692" s="179" customFormat="1"/>
    <row r="1693" s="179" customFormat="1"/>
    <row r="1694" s="179" customFormat="1"/>
    <row r="1695" s="179" customFormat="1"/>
    <row r="1696" s="179" customFormat="1"/>
    <row r="1697" s="179" customFormat="1"/>
    <row r="1698" s="179" customFormat="1"/>
    <row r="1699" s="179" customFormat="1"/>
    <row r="1700" s="179" customFormat="1"/>
    <row r="1701" s="179" customFormat="1"/>
    <row r="1702" s="179" customFormat="1"/>
    <row r="1703" s="179" customFormat="1"/>
    <row r="1704" s="179" customFormat="1"/>
    <row r="1705" s="179" customFormat="1"/>
    <row r="1706" s="179" customFormat="1"/>
    <row r="1707" s="179" customFormat="1"/>
    <row r="1708" s="179" customFormat="1"/>
    <row r="1709" s="179" customFormat="1"/>
    <row r="1710" s="179" customFormat="1"/>
    <row r="1711" s="179" customFormat="1"/>
    <row r="1712" s="179" customFormat="1"/>
    <row r="1713" s="179" customFormat="1"/>
    <row r="1714" s="179" customFormat="1"/>
    <row r="1715" s="179" customFormat="1"/>
    <row r="1716" s="179" customFormat="1"/>
    <row r="1717" s="179" customFormat="1"/>
    <row r="1718" s="179" customFormat="1"/>
    <row r="1719" s="179" customFormat="1"/>
    <row r="1720" s="179" customFormat="1"/>
    <row r="1721" s="179" customFormat="1"/>
    <row r="1722" s="179" customFormat="1"/>
    <row r="1723" s="179" customFormat="1"/>
    <row r="1724" s="179" customFormat="1"/>
    <row r="1725" s="179" customFormat="1"/>
    <row r="1726" s="179" customFormat="1"/>
    <row r="1727" s="179" customFormat="1"/>
    <row r="1728" s="179" customFormat="1"/>
    <row r="1729" s="179" customFormat="1"/>
    <row r="1730" s="179" customFormat="1"/>
    <row r="1731" s="179" customFormat="1"/>
    <row r="1732" s="179" customFormat="1"/>
    <row r="1733" s="179" customFormat="1"/>
    <row r="1734" s="179" customFormat="1"/>
    <row r="1735" s="179" customFormat="1"/>
    <row r="1736" s="179" customFormat="1"/>
    <row r="1737" s="179" customFormat="1"/>
    <row r="1738" s="179" customFormat="1"/>
    <row r="1739" s="179" customFormat="1"/>
    <row r="1740" s="179" customFormat="1"/>
    <row r="1741" s="179" customFormat="1"/>
    <row r="1742" s="179" customFormat="1"/>
    <row r="1743" s="179" customFormat="1"/>
    <row r="1744" s="179" customFormat="1"/>
    <row r="1745" s="179" customFormat="1"/>
    <row r="1746" s="179" customFormat="1"/>
    <row r="1747" s="179" customFormat="1"/>
    <row r="1748" s="179" customFormat="1"/>
    <row r="1749" s="179" customFormat="1"/>
    <row r="1750" s="179" customFormat="1"/>
    <row r="1751" s="179" customFormat="1"/>
    <row r="1752" s="179" customFormat="1"/>
    <row r="1753" s="179" customFormat="1"/>
    <row r="1754" s="179" customFormat="1"/>
    <row r="1755" s="179" customFormat="1"/>
    <row r="1756" s="179" customFormat="1"/>
    <row r="1757" s="179" customFormat="1"/>
    <row r="1758" s="179" customFormat="1"/>
    <row r="1759" s="179" customFormat="1"/>
    <row r="1760" s="179" customFormat="1"/>
    <row r="1761" s="179" customFormat="1"/>
    <row r="1762" s="179" customFormat="1"/>
    <row r="1763" s="179" customFormat="1"/>
    <row r="1764" s="179" customFormat="1"/>
    <row r="1765" s="179" customFormat="1"/>
    <row r="1766" s="179" customFormat="1"/>
    <row r="1767" s="179" customFormat="1"/>
    <row r="1768" s="179" customFormat="1"/>
    <row r="1769" s="179" customFormat="1"/>
    <row r="1770" s="179" customFormat="1"/>
    <row r="1771" s="179" customFormat="1"/>
    <row r="1772" s="179" customFormat="1"/>
    <row r="1773" s="179" customFormat="1"/>
    <row r="1774" s="179" customFormat="1"/>
    <row r="1775" s="179" customFormat="1"/>
    <row r="1776" s="179" customFormat="1"/>
    <row r="1777" s="179" customFormat="1"/>
    <row r="1778" s="179" customFormat="1"/>
    <row r="1779" s="179" customFormat="1"/>
    <row r="1780" s="179" customFormat="1"/>
    <row r="1781" s="179" customFormat="1"/>
    <row r="1782" s="179" customFormat="1"/>
    <row r="1783" s="179" customFormat="1"/>
    <row r="1784" s="179" customFormat="1"/>
    <row r="1785" s="179" customFormat="1"/>
    <row r="1786" s="179" customFormat="1"/>
    <row r="1787" s="179" customFormat="1"/>
    <row r="1788" s="179" customFormat="1"/>
    <row r="1789" s="179" customFormat="1"/>
    <row r="1790" s="179" customFormat="1"/>
    <row r="1791" s="179" customFormat="1"/>
    <row r="1792" s="179" customFormat="1"/>
    <row r="1793" s="179" customFormat="1"/>
    <row r="1794" s="179" customFormat="1"/>
    <row r="1795" s="179" customFormat="1"/>
    <row r="1796" s="179" customFormat="1"/>
    <row r="1797" s="179" customFormat="1"/>
    <row r="1798" s="179" customFormat="1"/>
    <row r="1799" s="179" customFormat="1"/>
    <row r="1800" s="179" customFormat="1"/>
    <row r="1801" s="179" customFormat="1"/>
    <row r="1802" s="179" customFormat="1"/>
    <row r="1803" s="179" customFormat="1"/>
    <row r="1804" s="179" customFormat="1"/>
    <row r="1805" s="179" customFormat="1"/>
    <row r="1806" s="179" customFormat="1"/>
    <row r="1807" s="179" customFormat="1"/>
    <row r="1808" s="179" customFormat="1"/>
    <row r="1809" s="179" customFormat="1"/>
    <row r="1810" s="179" customFormat="1"/>
    <row r="1811" s="179" customFormat="1"/>
    <row r="1812" s="179" customFormat="1"/>
    <row r="1813" s="179" customFormat="1"/>
    <row r="1814" s="179" customFormat="1"/>
    <row r="1815" s="179" customFormat="1"/>
    <row r="1816" s="179" customFormat="1"/>
    <row r="1817" s="179" customFormat="1"/>
    <row r="1818" s="179" customFormat="1"/>
    <row r="1819" s="179" customFormat="1"/>
    <row r="1820" s="179" customFormat="1"/>
    <row r="1821" s="179" customFormat="1"/>
    <row r="1822" s="179" customFormat="1"/>
    <row r="1823" s="179" customFormat="1"/>
    <row r="1824" s="179" customFormat="1"/>
    <row r="1825" s="179" customFormat="1"/>
    <row r="1826" s="179" customFormat="1"/>
    <row r="1827" s="179" customFormat="1"/>
    <row r="1828" s="179" customFormat="1"/>
    <row r="1829" s="179" customFormat="1"/>
    <row r="1830" s="179" customFormat="1"/>
    <row r="1831" s="179" customFormat="1"/>
    <row r="1832" s="179" customFormat="1"/>
    <row r="1833" s="179" customFormat="1"/>
    <row r="1834" s="179" customFormat="1"/>
    <row r="1835" s="179" customFormat="1"/>
    <row r="1836" s="179" customFormat="1"/>
    <row r="1837" s="179" customFormat="1"/>
    <row r="1838" s="179" customFormat="1"/>
    <row r="1839" s="179" customFormat="1"/>
    <row r="1840" s="179" customFormat="1"/>
    <row r="1841" s="179" customFormat="1"/>
    <row r="1842" s="179" customFormat="1"/>
    <row r="1843" s="179" customFormat="1"/>
    <row r="1844" s="179" customFormat="1"/>
    <row r="1845" s="179" customFormat="1"/>
    <row r="1846" s="179" customFormat="1"/>
    <row r="1847" s="179" customFormat="1"/>
    <row r="1848" s="179" customFormat="1"/>
    <row r="1849" s="179" customFormat="1"/>
    <row r="1850" s="179" customFormat="1"/>
    <row r="1851" s="179" customFormat="1"/>
    <row r="1852" s="179" customFormat="1"/>
    <row r="1853" s="179" customFormat="1"/>
    <row r="1854" s="179" customFormat="1"/>
    <row r="1855" s="179" customFormat="1"/>
    <row r="1856" s="179" customFormat="1"/>
    <row r="1857" s="179" customFormat="1"/>
    <row r="1858" s="179" customFormat="1"/>
    <row r="1859" s="179" customFormat="1"/>
    <row r="1860" s="179" customFormat="1"/>
    <row r="1861" s="179" customFormat="1"/>
    <row r="1862" s="179" customFormat="1"/>
    <row r="1863" s="179" customFormat="1"/>
    <row r="1864" s="179" customFormat="1"/>
    <row r="1865" s="179" customFormat="1"/>
    <row r="1866" s="179" customFormat="1"/>
    <row r="1867" s="179" customFormat="1"/>
    <row r="1868" s="179" customFormat="1"/>
    <row r="1869" s="179" customFormat="1"/>
    <row r="1870" s="179" customFormat="1"/>
    <row r="1871" s="179" customFormat="1"/>
    <row r="1872" s="179" customFormat="1"/>
    <row r="1873" s="179" customFormat="1"/>
    <row r="1874" s="179" customFormat="1"/>
    <row r="1875" s="179" customFormat="1"/>
    <row r="1876" s="179" customFormat="1"/>
    <row r="1877" s="179" customFormat="1"/>
    <row r="1878" s="179" customFormat="1"/>
    <row r="1879" s="179" customFormat="1"/>
    <row r="1880" s="179" customFormat="1"/>
    <row r="1881" s="179" customFormat="1"/>
    <row r="1882" s="179" customFormat="1"/>
    <row r="1883" s="179" customFormat="1"/>
    <row r="1884" s="179" customFormat="1"/>
    <row r="1885" s="179" customFormat="1"/>
    <row r="1886" s="179" customFormat="1"/>
    <row r="1887" s="179" customFormat="1"/>
    <row r="1888" s="179" customFormat="1"/>
    <row r="1889" s="179" customFormat="1"/>
    <row r="1890" s="179" customFormat="1"/>
    <row r="1891" s="179" customFormat="1"/>
    <row r="1892" s="179" customFormat="1"/>
    <row r="1893" s="179" customFormat="1"/>
    <row r="1894" s="179" customFormat="1"/>
    <row r="1895" s="179" customFormat="1"/>
    <row r="1896" s="179" customFormat="1"/>
    <row r="1897" s="179" customFormat="1"/>
    <row r="1898" s="179" customFormat="1"/>
    <row r="1899" s="179" customFormat="1"/>
    <row r="1900" s="179" customFormat="1"/>
    <row r="1901" s="179" customFormat="1"/>
    <row r="1902" s="179" customFormat="1"/>
    <row r="1903" s="179" customFormat="1"/>
    <row r="1904" s="179" customFormat="1"/>
    <row r="1905" s="179" customFormat="1"/>
    <row r="1906" s="179" customFormat="1"/>
    <row r="1907" s="179" customFormat="1"/>
    <row r="1908" s="179" customFormat="1"/>
    <row r="1909" s="179" customFormat="1"/>
    <row r="1910" s="179" customFormat="1"/>
    <row r="1911" s="179" customFormat="1"/>
    <row r="1912" s="179" customFormat="1"/>
    <row r="1913" s="179" customFormat="1"/>
    <row r="1914" s="179" customFormat="1"/>
    <row r="1915" s="179" customFormat="1"/>
    <row r="1916" s="179" customFormat="1"/>
    <row r="1917" s="179" customFormat="1"/>
    <row r="1918" s="179" customFormat="1"/>
    <row r="1919" s="179" customFormat="1"/>
    <row r="1920" s="179" customFormat="1"/>
    <row r="1921" s="179" customFormat="1"/>
    <row r="1922" s="179" customFormat="1"/>
    <row r="1923" s="179" customFormat="1"/>
    <row r="1924" s="179" customFormat="1"/>
    <row r="1925" s="179" customFormat="1"/>
    <row r="1926" s="179" customFormat="1"/>
    <row r="1927" s="179" customFormat="1"/>
    <row r="1928" s="179" customFormat="1"/>
    <row r="1929" s="179" customFormat="1"/>
    <row r="1930" s="179" customFormat="1"/>
    <row r="1931" s="179" customFormat="1"/>
    <row r="1932" s="179" customFormat="1"/>
    <row r="1933" s="179" customFormat="1"/>
    <row r="1934" s="179" customFormat="1"/>
    <row r="1935" s="179" customFormat="1"/>
    <row r="1936" s="179" customFormat="1"/>
    <row r="1937" s="179" customFormat="1"/>
    <row r="1938" s="179" customFormat="1"/>
    <row r="1939" s="179" customFormat="1"/>
    <row r="1940" s="179" customFormat="1"/>
    <row r="1941" s="179" customFormat="1"/>
    <row r="1942" s="179" customFormat="1"/>
    <row r="1943" s="179" customFormat="1"/>
    <row r="1944" s="179" customFormat="1"/>
    <row r="1945" s="179" customFormat="1"/>
    <row r="1946" s="179" customFormat="1"/>
    <row r="1947" s="179" customFormat="1"/>
    <row r="1948" s="179" customFormat="1"/>
    <row r="1949" s="179" customFormat="1"/>
    <row r="1950" s="179" customFormat="1"/>
    <row r="1951" s="179" customFormat="1"/>
    <row r="1952" s="179" customFormat="1"/>
    <row r="1953" s="179" customFormat="1"/>
    <row r="1954" s="179" customFormat="1"/>
    <row r="1955" s="179" customFormat="1"/>
    <row r="1956" s="179" customFormat="1"/>
    <row r="1957" s="179" customFormat="1"/>
    <row r="1958" s="179" customFormat="1"/>
    <row r="1959" s="179" customFormat="1"/>
    <row r="1960" s="179" customFormat="1"/>
    <row r="1961" s="179" customFormat="1"/>
    <row r="1962" s="179" customFormat="1"/>
    <row r="1963" s="179" customFormat="1"/>
    <row r="1964" s="179" customFormat="1"/>
    <row r="1965" s="179" customFormat="1"/>
    <row r="1966" s="179" customFormat="1"/>
    <row r="1967" s="179" customFormat="1"/>
    <row r="1968" s="179" customFormat="1"/>
    <row r="1969" s="179" customFormat="1"/>
    <row r="1970" s="179" customFormat="1"/>
    <row r="1971" s="179" customFormat="1"/>
    <row r="1972" s="179" customFormat="1"/>
    <row r="1973" s="179" customFormat="1"/>
    <row r="1974" s="179" customFormat="1"/>
    <row r="1975" s="179" customFormat="1"/>
    <row r="1976" s="179" customFormat="1"/>
    <row r="1977" s="179" customFormat="1"/>
    <row r="1978" s="179" customFormat="1"/>
    <row r="1979" s="179" customFormat="1"/>
    <row r="1980" s="179" customFormat="1"/>
    <row r="1981" s="179" customFormat="1"/>
    <row r="1982" s="179" customFormat="1"/>
    <row r="1983" s="179" customFormat="1"/>
    <row r="1984" s="179" customFormat="1"/>
    <row r="1985" s="179" customFormat="1"/>
    <row r="1986" s="179" customFormat="1"/>
    <row r="1987" s="179" customFormat="1"/>
    <row r="1988" s="179" customFormat="1"/>
    <row r="1989" s="179" customFormat="1"/>
    <row r="1990" s="179" customFormat="1"/>
    <row r="1991" s="179" customFormat="1"/>
    <row r="1992" s="179" customFormat="1"/>
    <row r="1993" s="179" customFormat="1"/>
    <row r="1994" s="179" customFormat="1"/>
    <row r="1995" s="179" customFormat="1"/>
    <row r="1996" s="179" customFormat="1"/>
    <row r="1997" s="179" customFormat="1"/>
    <row r="1998" s="179" customFormat="1"/>
    <row r="1999" s="179" customFormat="1"/>
    <row r="2000" s="179" customFormat="1"/>
    <row r="2001" s="179" customFormat="1"/>
    <row r="2002" s="179" customFormat="1"/>
    <row r="2003" s="179" customFormat="1"/>
    <row r="2004" s="179" customFormat="1"/>
    <row r="2005" s="179" customFormat="1"/>
    <row r="2006" s="179" customFormat="1"/>
    <row r="2007" s="179" customFormat="1"/>
    <row r="2008" s="179" customFormat="1"/>
    <row r="2009" s="179" customFormat="1"/>
    <row r="2010" s="179" customFormat="1"/>
    <row r="2011" s="179" customFormat="1"/>
    <row r="2012" s="179" customFormat="1"/>
    <row r="2013" s="179" customFormat="1"/>
    <row r="2014" s="179" customFormat="1"/>
    <row r="2015" s="179" customFormat="1"/>
    <row r="2016" s="179" customFormat="1"/>
    <row r="2017" s="179" customFormat="1"/>
    <row r="2018" s="179" customFormat="1"/>
    <row r="2019" s="179" customFormat="1"/>
    <row r="2020" s="179" customFormat="1"/>
    <row r="2021" s="179" customFormat="1"/>
    <row r="2022" s="179" customFormat="1"/>
    <row r="2023" s="179" customFormat="1"/>
    <row r="2024" s="179" customFormat="1"/>
    <row r="2025" s="179" customFormat="1"/>
    <row r="2026" s="179" customFormat="1"/>
    <row r="2027" s="179" customFormat="1"/>
    <row r="2028" s="179" customFormat="1"/>
    <row r="2029" s="179" customFormat="1"/>
    <row r="2030" s="179" customFormat="1"/>
    <row r="2031" s="179" customFormat="1"/>
    <row r="2032" s="179" customFormat="1"/>
    <row r="2033" s="179" customFormat="1"/>
    <row r="2034" s="179" customFormat="1"/>
    <row r="2035" s="179" customFormat="1"/>
    <row r="2036" s="179" customFormat="1"/>
    <row r="2037" s="179" customFormat="1"/>
    <row r="2038" s="179" customFormat="1"/>
    <row r="2039" s="179" customFormat="1"/>
    <row r="2040" s="179" customFormat="1"/>
    <row r="2041" s="179" customFormat="1"/>
    <row r="2042" s="179" customFormat="1"/>
    <row r="2043" s="179" customFormat="1"/>
    <row r="2044" s="179" customFormat="1"/>
    <row r="2045" s="179" customFormat="1"/>
    <row r="2046" s="179" customFormat="1"/>
    <row r="2047" s="179" customFormat="1"/>
    <row r="2048" s="179" customFormat="1"/>
    <row r="2049" s="179" customFormat="1"/>
    <row r="2050" s="179" customFormat="1"/>
    <row r="2051" s="179" customFormat="1"/>
    <row r="2052" s="179" customFormat="1"/>
    <row r="2053" s="179" customFormat="1"/>
    <row r="2054" s="179" customFormat="1"/>
    <row r="2055" s="179" customFormat="1"/>
    <row r="2056" s="179" customFormat="1"/>
    <row r="2057" s="179" customFormat="1"/>
    <row r="2058" s="179" customFormat="1"/>
    <row r="2059" s="179" customFormat="1"/>
    <row r="2060" s="179" customFormat="1"/>
    <row r="2061" s="179" customFormat="1"/>
    <row r="2062" s="179" customFormat="1"/>
    <row r="2063" s="179" customFormat="1"/>
    <row r="2064" s="179" customFormat="1"/>
    <row r="2065" s="179" customFormat="1"/>
    <row r="2066" s="179" customFormat="1"/>
    <row r="2067" s="179" customFormat="1"/>
    <row r="2068" s="179" customFormat="1"/>
    <row r="2069" s="179" customFormat="1"/>
    <row r="2070" s="179" customFormat="1"/>
    <row r="2071" s="179" customFormat="1"/>
    <row r="2072" s="179" customFormat="1"/>
    <row r="2073" s="179" customFormat="1"/>
    <row r="2074" s="179" customFormat="1"/>
    <row r="2075" s="179" customFormat="1"/>
    <row r="2076" s="179" customFormat="1"/>
    <row r="2077" s="179" customFormat="1"/>
    <row r="2078" s="179" customFormat="1"/>
    <row r="2079" s="179" customFormat="1"/>
    <row r="2080" s="179" customFormat="1"/>
    <row r="2081" s="179" customFormat="1"/>
    <row r="2082" s="179" customFormat="1"/>
    <row r="2083" s="179" customFormat="1"/>
    <row r="2084" s="179" customFormat="1"/>
    <row r="2085" s="179" customFormat="1"/>
    <row r="2086" s="179" customFormat="1"/>
    <row r="2087" s="179" customFormat="1"/>
    <row r="2088" s="179" customFormat="1"/>
    <row r="2089" s="179" customFormat="1"/>
    <row r="2090" s="179" customFormat="1"/>
    <row r="2091" s="179" customFormat="1"/>
    <row r="2092" s="179" customFormat="1"/>
    <row r="2093" s="179" customFormat="1"/>
    <row r="2094" s="179" customFormat="1"/>
    <row r="2095" s="179" customFormat="1"/>
    <row r="2096" s="179" customFormat="1"/>
    <row r="2097" s="179" customFormat="1"/>
    <row r="2098" s="179" customFormat="1"/>
    <row r="2099" s="179" customFormat="1"/>
    <row r="2100" s="179" customFormat="1"/>
    <row r="2101" s="179" customFormat="1"/>
    <row r="2102" s="179" customFormat="1"/>
    <row r="2103" s="179" customFormat="1"/>
    <row r="2104" s="179" customFormat="1"/>
    <row r="2105" s="179" customFormat="1"/>
    <row r="2106" s="179" customFormat="1"/>
    <row r="2107" s="179" customFormat="1"/>
    <row r="2108" s="179" customFormat="1"/>
    <row r="2109" s="179" customFormat="1"/>
    <row r="2110" s="179" customFormat="1"/>
    <row r="2111" s="179" customFormat="1"/>
    <row r="2112" s="179" customFormat="1"/>
    <row r="2113" s="179" customFormat="1"/>
    <row r="2114" s="179" customFormat="1"/>
    <row r="2115" s="179" customFormat="1"/>
    <row r="2116" s="179" customFormat="1"/>
    <row r="2117" s="179" customFormat="1"/>
    <row r="2118" s="179" customFormat="1"/>
    <row r="2119" s="179" customFormat="1"/>
    <row r="2120" s="179" customFormat="1"/>
    <row r="2121" s="179" customFormat="1"/>
    <row r="2122" s="179" customFormat="1"/>
    <row r="2123" s="179" customFormat="1"/>
    <row r="2124" s="179" customFormat="1"/>
    <row r="2125" s="179" customFormat="1"/>
    <row r="2126" s="179" customFormat="1"/>
    <row r="2127" s="179" customFormat="1"/>
    <row r="2128" s="179" customFormat="1"/>
    <row r="2129" s="179" customFormat="1"/>
    <row r="2130" s="179" customFormat="1"/>
    <row r="2131" s="179" customFormat="1"/>
    <row r="2132" s="179" customFormat="1"/>
    <row r="2133" s="179" customFormat="1"/>
    <row r="2134" s="179" customFormat="1"/>
    <row r="2135" s="179" customFormat="1"/>
    <row r="2136" s="179" customFormat="1"/>
    <row r="2137" s="179" customFormat="1"/>
    <row r="2138" s="179" customFormat="1"/>
    <row r="2139" s="179" customFormat="1"/>
    <row r="2140" s="179" customFormat="1"/>
    <row r="2141" s="179" customFormat="1"/>
    <row r="2142" s="179" customFormat="1"/>
    <row r="2143" s="179" customFormat="1"/>
    <row r="2144" s="179" customFormat="1"/>
    <row r="2145" s="179" customFormat="1"/>
    <row r="2146" s="179" customFormat="1"/>
    <row r="2147" s="179" customFormat="1"/>
    <row r="2148" s="179" customFormat="1"/>
    <row r="2149" s="179" customFormat="1"/>
    <row r="2150" s="179" customFormat="1"/>
    <row r="2151" s="179" customFormat="1"/>
    <row r="2152" s="179" customFormat="1"/>
    <row r="2153" s="179" customFormat="1"/>
    <row r="2154" s="179" customFormat="1"/>
    <row r="2155" s="179" customFormat="1"/>
    <row r="2156" s="179" customFormat="1"/>
    <row r="2157" s="179" customFormat="1"/>
    <row r="2158" s="179" customFormat="1"/>
    <row r="2159" s="179" customFormat="1"/>
    <row r="2160" s="179" customFormat="1"/>
    <row r="2161" s="179" customFormat="1"/>
    <row r="2162" s="179" customFormat="1"/>
    <row r="2163" s="179" customFormat="1"/>
    <row r="2164" s="179" customFormat="1"/>
    <row r="2165" s="179" customFormat="1"/>
    <row r="2166" s="179" customFormat="1"/>
    <row r="2167" s="179" customFormat="1"/>
    <row r="2168" s="179" customFormat="1"/>
    <row r="2169" s="179" customFormat="1"/>
    <row r="2170" s="179" customFormat="1"/>
    <row r="2171" s="179" customFormat="1"/>
    <row r="2172" s="179" customFormat="1"/>
    <row r="2173" s="179" customFormat="1"/>
    <row r="2174" s="179" customFormat="1"/>
    <row r="2175" s="179" customFormat="1"/>
    <row r="2176" s="179" customFormat="1"/>
    <row r="2177" s="179" customFormat="1"/>
    <row r="2178" s="179" customFormat="1"/>
    <row r="2179" s="179" customFormat="1"/>
    <row r="2180" s="179" customFormat="1"/>
    <row r="2181" s="179" customFormat="1"/>
    <row r="2182" s="179" customFormat="1"/>
    <row r="2183" s="179" customFormat="1"/>
    <row r="2184" s="179" customFormat="1"/>
    <row r="2185" s="179" customFormat="1"/>
    <row r="2186" s="179" customFormat="1"/>
    <row r="2187" s="179" customFormat="1"/>
    <row r="2188" s="179" customFormat="1"/>
    <row r="2189" s="179" customFormat="1"/>
    <row r="2190" s="179" customFormat="1"/>
    <row r="2191" s="179" customFormat="1"/>
    <row r="2192" s="179" customFormat="1"/>
    <row r="2193" s="179" customFormat="1"/>
    <row r="2194" s="179" customFormat="1"/>
    <row r="2195" s="179" customFormat="1"/>
    <row r="2196" s="179" customFormat="1"/>
    <row r="2197" s="179" customFormat="1"/>
    <row r="2198" s="179" customFormat="1"/>
    <row r="2199" s="179" customFormat="1"/>
    <row r="2200" s="179" customFormat="1"/>
    <row r="2201" s="179" customFormat="1"/>
    <row r="2202" s="179" customFormat="1"/>
    <row r="2203" s="179" customFormat="1"/>
    <row r="2204" s="179" customFormat="1"/>
    <row r="2205" s="179" customFormat="1"/>
    <row r="2206" s="179" customFormat="1"/>
    <row r="2207" s="179" customFormat="1"/>
    <row r="2208" s="179" customFormat="1"/>
    <row r="2209" s="179" customFormat="1"/>
    <row r="2210" s="179" customFormat="1"/>
    <row r="2211" s="179" customFormat="1"/>
    <row r="2212" s="179" customFormat="1"/>
    <row r="2213" s="179" customFormat="1"/>
    <row r="2214" s="179" customFormat="1"/>
    <row r="2215" s="179" customFormat="1"/>
    <row r="2216" s="179" customFormat="1"/>
    <row r="2217" s="179" customFormat="1"/>
    <row r="2218" s="179" customFormat="1"/>
    <row r="2219" s="179" customFormat="1"/>
    <row r="2220" s="179" customFormat="1"/>
    <row r="2221" s="179" customFormat="1"/>
    <row r="2222" s="179" customFormat="1"/>
    <row r="2223" s="179" customFormat="1"/>
    <row r="2224" s="179" customFormat="1"/>
    <row r="2225" s="179" customFormat="1"/>
    <row r="2226" s="179" customFormat="1"/>
    <row r="2227" s="179" customFormat="1"/>
    <row r="2228" s="179" customFormat="1"/>
    <row r="2229" s="179" customFormat="1"/>
    <row r="2230" s="179" customFormat="1"/>
    <row r="2231" s="179" customFormat="1"/>
    <row r="2232" s="179" customFormat="1"/>
    <row r="2233" s="179" customFormat="1"/>
    <row r="2234" s="179" customFormat="1"/>
    <row r="2235" s="179" customFormat="1"/>
    <row r="2236" s="179" customFormat="1"/>
    <row r="2237" s="179" customFormat="1"/>
    <row r="2238" s="179" customFormat="1"/>
    <row r="2239" s="179" customFormat="1"/>
    <row r="2240" s="179" customFormat="1"/>
    <row r="2241" s="179" customFormat="1"/>
    <row r="2242" s="179" customFormat="1"/>
    <row r="2243" s="179" customFormat="1"/>
    <row r="2244" s="179" customFormat="1"/>
    <row r="2245" s="179" customFormat="1"/>
    <row r="2246" s="179" customFormat="1"/>
    <row r="2247" s="179" customFormat="1"/>
    <row r="2248" s="179" customFormat="1"/>
    <row r="2249" s="179" customFormat="1"/>
    <row r="2250" s="179" customFormat="1"/>
    <row r="2251" s="179" customFormat="1"/>
    <row r="2252" s="179" customFormat="1"/>
    <row r="2253" s="179" customFormat="1"/>
    <row r="2254" s="179" customFormat="1"/>
    <row r="2255" s="179" customFormat="1"/>
    <row r="2256" s="179" customFormat="1"/>
    <row r="2257" s="179" customFormat="1"/>
    <row r="2258" s="179" customFormat="1"/>
    <row r="2259" s="179" customFormat="1"/>
    <row r="2260" s="179" customFormat="1"/>
    <row r="2261" s="179" customFormat="1"/>
    <row r="2262" s="179" customFormat="1"/>
    <row r="2263" s="179" customFormat="1"/>
    <row r="2264" s="179" customFormat="1"/>
    <row r="2265" s="179" customFormat="1"/>
    <row r="2266" s="179" customFormat="1"/>
    <row r="2267" s="179" customFormat="1"/>
    <row r="2268" s="179" customFormat="1"/>
    <row r="2269" s="179" customFormat="1"/>
    <row r="2270" s="179" customFormat="1"/>
    <row r="2271" s="179" customFormat="1"/>
    <row r="2272" s="179" customFormat="1"/>
    <row r="2273" s="179" customFormat="1"/>
    <row r="2274" s="179" customFormat="1"/>
    <row r="2275" s="179" customFormat="1"/>
    <row r="2276" s="179" customFormat="1"/>
    <row r="2277" s="179" customFormat="1"/>
    <row r="2278" s="179" customFormat="1"/>
    <row r="2279" s="179" customFormat="1"/>
    <row r="2280" s="179" customFormat="1"/>
    <row r="2281" s="179" customFormat="1"/>
    <row r="2282" s="179" customFormat="1"/>
    <row r="2283" s="179" customFormat="1"/>
    <row r="2284" s="179" customFormat="1"/>
    <row r="2285" s="179" customFormat="1"/>
    <row r="2286" s="179" customFormat="1"/>
    <row r="2287" s="179" customFormat="1"/>
    <row r="2288" s="179" customFormat="1"/>
    <row r="2289" s="179" customFormat="1"/>
    <row r="2290" s="179" customFormat="1"/>
    <row r="2291" s="179" customFormat="1"/>
    <row r="2292" s="179" customFormat="1"/>
    <row r="2293" s="179" customFormat="1"/>
    <row r="2294" s="179" customFormat="1"/>
    <row r="2295" s="179" customFormat="1"/>
    <row r="2296" s="179" customFormat="1"/>
    <row r="2297" s="179" customFormat="1"/>
    <row r="2298" s="179" customFormat="1"/>
    <row r="2299" s="179" customFormat="1"/>
    <row r="2300" s="179" customFormat="1"/>
    <row r="2301" s="179" customFormat="1"/>
    <row r="2302" s="179" customFormat="1"/>
    <row r="2303" s="179" customFormat="1"/>
    <row r="2304" s="179" customFormat="1"/>
    <row r="2305" s="179" customFormat="1"/>
    <row r="2306" s="179" customFormat="1"/>
    <row r="2307" s="179" customFormat="1"/>
    <row r="2308" s="179" customFormat="1"/>
    <row r="2309" s="179" customFormat="1"/>
    <row r="2310" s="179" customFormat="1"/>
    <row r="2311" s="179" customFormat="1"/>
    <row r="2312" s="179" customFormat="1"/>
    <row r="2313" s="179" customFormat="1"/>
    <row r="2314" s="179" customFormat="1"/>
    <row r="2315" s="179" customFormat="1"/>
    <row r="2316" s="179" customFormat="1"/>
    <row r="2317" s="179" customFormat="1"/>
    <row r="2318" s="179" customFormat="1"/>
    <row r="2319" s="179" customFormat="1"/>
    <row r="2320" s="179" customFormat="1"/>
    <row r="2321" s="179" customFormat="1"/>
    <row r="2322" s="179" customFormat="1"/>
    <row r="2323" s="179" customFormat="1"/>
    <row r="2324" s="179" customFormat="1"/>
    <row r="2325" s="179" customFormat="1"/>
    <row r="2326" s="179" customFormat="1"/>
    <row r="2327" s="179" customFormat="1"/>
    <row r="2328" s="179" customFormat="1"/>
    <row r="2329" s="179" customFormat="1"/>
    <row r="2330" s="179" customFormat="1"/>
    <row r="2331" s="179" customFormat="1"/>
    <row r="2332" s="179" customFormat="1"/>
    <row r="2333" s="179" customFormat="1"/>
    <row r="2334" s="179" customFormat="1"/>
    <row r="2335" s="179" customFormat="1"/>
    <row r="2336" s="179" customFormat="1"/>
    <row r="2337" s="179" customFormat="1"/>
    <row r="2338" s="179" customFormat="1"/>
    <row r="2339" s="179" customFormat="1"/>
    <row r="2340" s="179" customFormat="1"/>
    <row r="2341" s="179" customFormat="1"/>
    <row r="2342" s="179" customFormat="1"/>
    <row r="2343" s="179" customFormat="1"/>
    <row r="2344" s="179" customFormat="1"/>
    <row r="2345" s="179" customFormat="1"/>
    <row r="2346" s="179" customFormat="1"/>
    <row r="2347" s="179" customFormat="1"/>
    <row r="2348" s="179" customFormat="1"/>
    <row r="2349" s="179" customFormat="1"/>
    <row r="2350" s="179" customFormat="1"/>
    <row r="2351" s="179" customFormat="1"/>
    <row r="2352" s="179" customFormat="1"/>
    <row r="2353" s="179" customFormat="1"/>
    <row r="2354" s="179" customFormat="1"/>
    <row r="2355" s="179" customFormat="1"/>
    <row r="2356" s="179" customFormat="1"/>
    <row r="2357" s="179" customFormat="1"/>
    <row r="2358" s="179" customFormat="1"/>
    <row r="2359" s="179" customFormat="1"/>
    <row r="2360" s="179" customFormat="1"/>
    <row r="2361" s="179" customFormat="1"/>
    <row r="2362" s="179" customFormat="1"/>
    <row r="2363" s="179" customFormat="1"/>
    <row r="2364" s="179" customFormat="1"/>
    <row r="2365" s="179" customFormat="1"/>
    <row r="2366" s="179" customFormat="1"/>
    <row r="2367" s="179" customFormat="1"/>
    <row r="2368" s="179" customFormat="1"/>
    <row r="2369" s="179" customFormat="1"/>
    <row r="2370" s="179" customFormat="1"/>
    <row r="2371" s="179" customFormat="1"/>
    <row r="2372" s="179" customFormat="1"/>
    <row r="2373" s="179" customFormat="1"/>
    <row r="2374" s="179" customFormat="1"/>
    <row r="2375" s="179" customFormat="1"/>
    <row r="2376" s="179" customFormat="1"/>
    <row r="2377" s="179" customFormat="1"/>
    <row r="2378" s="179" customFormat="1"/>
    <row r="2379" s="179" customFormat="1"/>
    <row r="2380" s="179" customFormat="1"/>
    <row r="2381" s="179" customFormat="1"/>
    <row r="2382" s="179" customFormat="1"/>
    <row r="2383" s="179" customFormat="1"/>
    <row r="2384" s="179" customFormat="1"/>
    <row r="2385" s="179" customFormat="1"/>
    <row r="2386" s="179" customFormat="1"/>
    <row r="2387" s="179" customFormat="1"/>
    <row r="2388" s="179" customFormat="1"/>
    <row r="2389" s="179" customFormat="1"/>
    <row r="2390" s="179" customFormat="1"/>
    <row r="2391" s="179" customFormat="1"/>
    <row r="2392" s="179" customFormat="1"/>
    <row r="2393" s="179" customFormat="1"/>
    <row r="2394" s="179" customFormat="1"/>
    <row r="2395" s="179" customFormat="1"/>
    <row r="2396" s="179" customFormat="1"/>
    <row r="2397" s="179" customFormat="1"/>
    <row r="2398" s="179" customFormat="1"/>
    <row r="2399" s="179" customFormat="1"/>
    <row r="2400" s="179" customFormat="1"/>
    <row r="2401" s="179" customFormat="1"/>
    <row r="2402" s="179" customFormat="1"/>
    <row r="2403" s="179" customFormat="1"/>
    <row r="2404" s="179" customFormat="1"/>
    <row r="2405" s="179" customFormat="1"/>
    <row r="2406" s="179" customFormat="1"/>
    <row r="2407" s="179" customFormat="1"/>
    <row r="2408" s="179" customFormat="1"/>
    <row r="2409" s="179" customFormat="1"/>
    <row r="2410" s="179" customFormat="1"/>
    <row r="2411" s="179" customFormat="1"/>
    <row r="2412" s="179" customFormat="1"/>
    <row r="2413" s="179" customFormat="1"/>
    <row r="2414" s="179" customFormat="1"/>
    <row r="2415" s="179" customFormat="1"/>
    <row r="2416" s="179" customFormat="1"/>
    <row r="2417" s="179" customFormat="1"/>
    <row r="2418" s="179" customFormat="1"/>
    <row r="2419" s="179" customFormat="1"/>
    <row r="2420" s="179" customFormat="1"/>
    <row r="2421" s="179" customFormat="1"/>
    <row r="2422" s="179" customFormat="1"/>
    <row r="2423" s="179" customFormat="1"/>
    <row r="2424" s="179" customFormat="1"/>
    <row r="2425" s="179" customFormat="1"/>
    <row r="2426" s="179" customFormat="1"/>
    <row r="2427" s="179" customFormat="1"/>
    <row r="2428" s="179" customFormat="1"/>
    <row r="2429" s="179" customFormat="1"/>
    <row r="2430" s="179" customFormat="1"/>
    <row r="2431" s="179" customFormat="1"/>
    <row r="2432" s="179" customFormat="1"/>
    <row r="2433" s="179" customFormat="1"/>
    <row r="2434" s="179" customFormat="1"/>
    <row r="2435" s="179" customFormat="1"/>
    <row r="2436" s="179" customFormat="1"/>
    <row r="2437" s="179" customFormat="1"/>
    <row r="2438" s="179" customFormat="1"/>
    <row r="2439" s="179" customFormat="1"/>
    <row r="2440" s="179" customFormat="1"/>
    <row r="2441" s="179" customFormat="1"/>
    <row r="2442" s="179" customFormat="1"/>
    <row r="2443" s="179" customFormat="1"/>
    <row r="2444" s="179" customFormat="1"/>
    <row r="2445" s="179" customFormat="1"/>
    <row r="2446" s="179" customFormat="1"/>
    <row r="2447" s="179" customFormat="1"/>
    <row r="2448" s="179" customFormat="1"/>
    <row r="2449" s="179" customFormat="1"/>
    <row r="2450" s="179" customFormat="1"/>
    <row r="2451" s="179" customFormat="1"/>
    <row r="2452" s="179" customFormat="1"/>
    <row r="2453" s="179" customFormat="1"/>
    <row r="2454" s="179" customFormat="1"/>
    <row r="2455" s="179" customFormat="1"/>
    <row r="2456" s="179" customFormat="1"/>
    <row r="2457" s="179" customFormat="1"/>
    <row r="2458" s="179" customFormat="1"/>
    <row r="2459" s="179" customFormat="1"/>
    <row r="2460" s="179" customFormat="1"/>
    <row r="2461" s="179" customFormat="1"/>
    <row r="2462" s="179" customFormat="1"/>
    <row r="2463" s="179" customFormat="1"/>
    <row r="2464" s="179" customFormat="1"/>
    <row r="2465" s="179" customFormat="1"/>
    <row r="2466" s="179" customFormat="1"/>
    <row r="2467" s="179" customFormat="1"/>
    <row r="2468" s="179" customFormat="1"/>
    <row r="2469" s="179" customFormat="1"/>
    <row r="2470" s="179" customFormat="1"/>
    <row r="2471" s="179" customFormat="1"/>
    <row r="2472" s="179" customFormat="1"/>
    <row r="2473" s="179" customFormat="1"/>
    <row r="2474" s="179" customFormat="1"/>
    <row r="2475" s="179" customFormat="1"/>
    <row r="2476" s="179" customFormat="1"/>
    <row r="2477" s="179" customFormat="1"/>
    <row r="2478" s="179" customFormat="1"/>
    <row r="2479" s="179" customFormat="1"/>
    <row r="2480" s="179" customFormat="1"/>
    <row r="2481" s="179" customFormat="1"/>
    <row r="2482" s="179" customFormat="1"/>
    <row r="2483" s="179" customFormat="1"/>
    <row r="2484" s="179" customFormat="1"/>
    <row r="2485" s="179" customFormat="1"/>
    <row r="2486" s="179" customFormat="1"/>
    <row r="2487" s="179" customFormat="1"/>
    <row r="2488" s="179" customFormat="1"/>
    <row r="2489" s="179" customFormat="1"/>
    <row r="2490" s="179" customFormat="1"/>
    <row r="2491" s="179" customFormat="1"/>
    <row r="2492" s="179" customFormat="1"/>
    <row r="2493" s="179" customFormat="1"/>
    <row r="2494" s="179" customFormat="1"/>
    <row r="2495" s="179" customFormat="1"/>
    <row r="2496" s="179" customFormat="1"/>
    <row r="2497" s="179" customFormat="1"/>
    <row r="2498" s="179" customFormat="1"/>
    <row r="2499" s="179" customFormat="1"/>
    <row r="2500" s="179" customFormat="1"/>
    <row r="2501" s="179" customFormat="1"/>
    <row r="2502" s="179" customFormat="1"/>
    <row r="2503" s="179" customFormat="1"/>
    <row r="2504" s="179" customFormat="1"/>
    <row r="2505" s="179" customFormat="1"/>
    <row r="2506" s="179" customFormat="1"/>
    <row r="2507" s="179" customFormat="1"/>
    <row r="2508" s="179" customFormat="1"/>
    <row r="2509" s="179" customFormat="1"/>
    <row r="2510" s="179" customFormat="1"/>
    <row r="2511" s="179" customFormat="1"/>
    <row r="2512" s="179" customFormat="1"/>
    <row r="2513" s="179" customFormat="1"/>
    <row r="2514" s="179" customFormat="1"/>
    <row r="2515" s="179" customFormat="1"/>
    <row r="2516" s="179" customFormat="1"/>
    <row r="2517" s="179" customFormat="1"/>
    <row r="2518" s="179" customFormat="1"/>
    <row r="2519" s="179" customFormat="1"/>
    <row r="2520" s="179" customFormat="1"/>
    <row r="2521" s="179" customFormat="1"/>
    <row r="2522" s="179" customFormat="1"/>
    <row r="2523" s="179" customFormat="1"/>
    <row r="2524" s="179" customFormat="1"/>
    <row r="2525" s="179" customFormat="1"/>
    <row r="2526" s="179" customFormat="1"/>
    <row r="2527" s="179" customFormat="1"/>
    <row r="2528" s="179" customFormat="1"/>
    <row r="2529" s="179" customFormat="1"/>
    <row r="2530" s="179" customFormat="1"/>
    <row r="2531" s="179" customFormat="1"/>
    <row r="2532" s="179" customFormat="1"/>
    <row r="2533" s="179" customFormat="1"/>
    <row r="2534" s="179" customFormat="1"/>
    <row r="2535" s="179" customFormat="1"/>
    <row r="2536" s="179" customFormat="1"/>
    <row r="2537" s="179" customFormat="1"/>
    <row r="2538" s="179" customFormat="1"/>
    <row r="2539" s="179" customFormat="1"/>
    <row r="2540" s="179" customFormat="1"/>
    <row r="2541" s="179" customFormat="1"/>
    <row r="2542" s="179" customFormat="1"/>
    <row r="2543" s="179" customFormat="1"/>
    <row r="2544" s="179" customFormat="1"/>
    <row r="2545" s="179" customFormat="1"/>
    <row r="2546" s="179" customFormat="1"/>
    <row r="2547" s="179" customFormat="1"/>
    <row r="2548" s="179" customFormat="1"/>
    <row r="2549" s="179" customFormat="1"/>
    <row r="2550" s="179" customFormat="1"/>
    <row r="2551" s="179" customFormat="1"/>
    <row r="2552" s="179" customFormat="1"/>
    <row r="2553" s="179" customFormat="1"/>
    <row r="2554" s="179" customFormat="1"/>
    <row r="2555" s="179" customFormat="1"/>
    <row r="2556" s="179" customFormat="1"/>
    <row r="2557" s="179" customFormat="1"/>
    <row r="2558" s="179" customFormat="1"/>
    <row r="2559" s="179" customFormat="1"/>
    <row r="2560" s="179" customFormat="1"/>
    <row r="2561" s="179" customFormat="1"/>
    <row r="2562" s="179" customFormat="1"/>
    <row r="2563" s="179" customFormat="1"/>
    <row r="2564" s="179" customFormat="1"/>
    <row r="2565" s="179" customFormat="1"/>
    <row r="2566" s="179" customFormat="1"/>
    <row r="2567" s="179" customFormat="1"/>
    <row r="2568" s="179" customFormat="1"/>
    <row r="2569" s="179" customFormat="1"/>
    <row r="2570" s="179" customFormat="1"/>
    <row r="2571" s="179" customFormat="1"/>
    <row r="2572" s="179" customFormat="1"/>
    <row r="2573" s="179" customFormat="1"/>
    <row r="2574" s="179" customFormat="1"/>
    <row r="2575" s="179" customFormat="1"/>
    <row r="2576" s="179" customFormat="1"/>
    <row r="2577" s="179" customFormat="1"/>
    <row r="2578" s="179" customFormat="1"/>
    <row r="2579" s="179" customFormat="1"/>
    <row r="2580" s="179" customFormat="1"/>
    <row r="2581" s="179" customFormat="1"/>
    <row r="2582" s="179" customFormat="1"/>
    <row r="2583" s="179" customFormat="1"/>
    <row r="2584" s="179" customFormat="1"/>
    <row r="2585" s="179" customFormat="1"/>
    <row r="2586" s="179" customFormat="1"/>
    <row r="2587" s="179" customFormat="1"/>
    <row r="2588" s="179" customFormat="1"/>
    <row r="2589" s="179" customFormat="1"/>
    <row r="2590" s="179" customFormat="1"/>
    <row r="2591" s="179" customFormat="1"/>
    <row r="2592" s="179" customFormat="1"/>
    <row r="2593" s="179" customFormat="1"/>
    <row r="2594" s="179" customFormat="1"/>
    <row r="2595" s="179" customFormat="1"/>
    <row r="2596" s="179" customFormat="1"/>
    <row r="2597" s="179" customFormat="1"/>
    <row r="2598" s="179" customFormat="1"/>
    <row r="2599" s="179" customFormat="1"/>
    <row r="2600" s="179" customFormat="1"/>
    <row r="2601" s="179" customFormat="1"/>
    <row r="2602" s="179" customFormat="1"/>
    <row r="2603" s="179" customFormat="1"/>
    <row r="2604" s="179" customFormat="1"/>
    <row r="2605" s="179" customFormat="1"/>
    <row r="2606" s="179" customFormat="1"/>
    <row r="2607" s="179" customFormat="1"/>
    <row r="2608" s="179" customFormat="1"/>
    <row r="2609" s="179" customFormat="1"/>
    <row r="2610" s="179" customFormat="1"/>
    <row r="2611" s="179" customFormat="1"/>
    <row r="2612" s="179" customFormat="1"/>
    <row r="2613" s="179" customFormat="1"/>
    <row r="2614" s="179" customFormat="1"/>
    <row r="2615" s="179" customFormat="1"/>
    <row r="2616" s="179" customFormat="1"/>
    <row r="2617" s="179" customFormat="1"/>
    <row r="2618" s="179" customFormat="1"/>
    <row r="2619" s="179" customFormat="1"/>
    <row r="2620" s="179" customFormat="1"/>
    <row r="2621" s="179" customFormat="1"/>
    <row r="2622" s="179" customFormat="1"/>
    <row r="2623" s="179" customFormat="1"/>
    <row r="2624" s="179" customFormat="1"/>
    <row r="2625" s="179" customFormat="1"/>
    <row r="2626" s="179" customFormat="1"/>
    <row r="2627" s="179" customFormat="1"/>
    <row r="2628" s="179" customFormat="1"/>
    <row r="2629" s="179" customFormat="1"/>
    <row r="2630" s="179" customFormat="1"/>
    <row r="2631" s="179" customFormat="1"/>
    <row r="2632" s="179" customFormat="1"/>
    <row r="2633" s="179" customFormat="1"/>
    <row r="2634" s="179" customFormat="1"/>
    <row r="2635" s="179" customFormat="1"/>
    <row r="2636" s="179" customFormat="1"/>
    <row r="2637" s="179" customFormat="1"/>
    <row r="2638" s="179" customFormat="1"/>
    <row r="2639" s="179" customFormat="1"/>
    <row r="2640" s="179" customFormat="1"/>
    <row r="2641" s="179" customFormat="1"/>
    <row r="2642" s="179" customFormat="1"/>
    <row r="2643" s="179" customFormat="1"/>
    <row r="2644" s="179" customFormat="1"/>
    <row r="2645" s="179" customFormat="1"/>
    <row r="2646" s="179" customFormat="1"/>
    <row r="2647" s="179" customFormat="1"/>
    <row r="2648" s="179" customFormat="1"/>
    <row r="2649" s="179" customFormat="1"/>
    <row r="2650" s="179" customFormat="1"/>
    <row r="2651" s="179" customFormat="1"/>
    <row r="2652" s="179" customFormat="1"/>
    <row r="2653" s="179" customFormat="1"/>
    <row r="2654" s="179" customFormat="1"/>
    <row r="2655" s="179" customFormat="1"/>
    <row r="2656" s="179" customFormat="1"/>
    <row r="2657" s="179" customFormat="1"/>
    <row r="2658" s="179" customFormat="1"/>
    <row r="2659" s="179" customFormat="1"/>
    <row r="2660" s="179" customFormat="1"/>
    <row r="2661" s="179" customFormat="1"/>
    <row r="2662" s="179" customFormat="1"/>
    <row r="2663" s="179" customFormat="1"/>
    <row r="2664" s="179" customFormat="1"/>
    <row r="2665" s="179" customFormat="1"/>
    <row r="2666" s="179" customFormat="1"/>
    <row r="2667" s="179" customFormat="1"/>
    <row r="2668" s="179" customFormat="1"/>
    <row r="2669" s="179" customFormat="1"/>
    <row r="2670" s="179" customFormat="1"/>
    <row r="2671" s="179" customFormat="1"/>
    <row r="2672" s="179" customFormat="1"/>
    <row r="2673" s="179" customFormat="1"/>
    <row r="2674" s="179" customFormat="1"/>
    <row r="2675" s="179" customFormat="1"/>
    <row r="2676" s="179" customFormat="1"/>
    <row r="2677" s="179" customFormat="1"/>
    <row r="2678" s="179" customFormat="1"/>
    <row r="2679" s="179" customFormat="1"/>
    <row r="2680" s="179" customFormat="1"/>
    <row r="2681" s="179" customFormat="1"/>
    <row r="2682" s="179" customFormat="1"/>
    <row r="2683" s="179" customFormat="1"/>
    <row r="2684" s="179" customFormat="1"/>
    <row r="2685" s="179" customFormat="1"/>
    <row r="2686" s="179" customFormat="1"/>
    <row r="2687" s="179" customFormat="1"/>
    <row r="2688" s="179" customFormat="1"/>
    <row r="2689" s="179" customFormat="1"/>
    <row r="2690" s="179" customFormat="1"/>
    <row r="2691" s="179" customFormat="1"/>
    <row r="2692" s="179" customFormat="1"/>
    <row r="2693" s="179" customFormat="1"/>
    <row r="2694" s="179" customFormat="1"/>
    <row r="2695" s="179" customFormat="1"/>
    <row r="2696" s="179" customFormat="1"/>
    <row r="2697" s="179" customFormat="1"/>
    <row r="2698" s="179" customFormat="1"/>
    <row r="2699" s="179" customFormat="1"/>
    <row r="2700" s="179" customFormat="1"/>
    <row r="2701" s="179" customFormat="1"/>
    <row r="2702" s="179" customFormat="1"/>
    <row r="2703" s="179" customFormat="1"/>
    <row r="2704" s="179" customFormat="1"/>
    <row r="2705" s="179" customFormat="1"/>
    <row r="2706" s="179" customFormat="1"/>
    <row r="2707" s="179" customFormat="1"/>
    <row r="2708" s="179" customFormat="1"/>
    <row r="2709" s="179" customFormat="1"/>
    <row r="2710" s="179" customFormat="1"/>
    <row r="2711" s="179" customFormat="1"/>
    <row r="2712" s="179" customFormat="1"/>
    <row r="2713" s="179" customFormat="1"/>
    <row r="2714" s="179" customFormat="1"/>
    <row r="2715" s="179" customFormat="1"/>
    <row r="2716" s="179" customFormat="1"/>
    <row r="2717" s="179" customFormat="1"/>
    <row r="2718" s="179" customFormat="1"/>
    <row r="2719" s="179" customFormat="1"/>
    <row r="2720" s="179" customFormat="1"/>
    <row r="2721" s="179" customFormat="1"/>
    <row r="2722" s="179" customFormat="1"/>
    <row r="2723" s="179" customFormat="1"/>
    <row r="2724" s="179" customFormat="1"/>
    <row r="2725" s="179" customFormat="1"/>
    <row r="2726" s="179" customFormat="1"/>
    <row r="2727" s="179" customFormat="1"/>
    <row r="2728" s="179" customFormat="1"/>
    <row r="2729" s="179" customFormat="1"/>
    <row r="2730" s="179" customFormat="1"/>
    <row r="2731" s="179" customFormat="1"/>
    <row r="2732" s="179" customFormat="1"/>
    <row r="2733" s="179" customFormat="1"/>
    <row r="2734" s="179" customFormat="1"/>
    <row r="2735" s="179" customFormat="1"/>
    <row r="2736" s="179" customFormat="1"/>
    <row r="2737" s="179" customFormat="1"/>
    <row r="2738" s="179" customFormat="1"/>
    <row r="2739" s="179" customFormat="1"/>
    <row r="2740" s="179" customFormat="1"/>
    <row r="2741" s="179" customFormat="1"/>
    <row r="2742" s="179" customFormat="1"/>
    <row r="2743" s="179" customFormat="1"/>
    <row r="2744" s="179" customFormat="1"/>
    <row r="2745" s="179" customFormat="1"/>
    <row r="2746" s="179" customFormat="1"/>
    <row r="2747" s="179" customFormat="1"/>
    <row r="2748" s="179" customFormat="1"/>
    <row r="2749" s="179" customFormat="1"/>
    <row r="2750" s="179" customFormat="1"/>
    <row r="2751" s="179" customFormat="1"/>
    <row r="2752" s="179" customFormat="1"/>
    <row r="2753" s="179" customFormat="1"/>
    <row r="2754" s="179" customFormat="1"/>
    <row r="2755" s="179" customFormat="1"/>
    <row r="2756" s="179" customFormat="1"/>
    <row r="2757" s="179" customFormat="1"/>
    <row r="2758" s="179" customFormat="1"/>
    <row r="2759" s="179" customFormat="1"/>
    <row r="2760" s="179" customFormat="1"/>
    <row r="2761" s="179" customFormat="1"/>
    <row r="2762" s="179" customFormat="1"/>
    <row r="2763" s="179" customFormat="1"/>
    <row r="2764" s="179" customFormat="1"/>
    <row r="2765" s="179" customFormat="1"/>
    <row r="2766" s="179" customFormat="1"/>
    <row r="2767" s="179" customFormat="1"/>
    <row r="2768" s="179" customFormat="1"/>
    <row r="2769" s="179" customFormat="1"/>
    <row r="2770" s="179" customFormat="1"/>
    <row r="2771" s="179" customFormat="1"/>
    <row r="2772" s="179" customFormat="1"/>
    <row r="2773" s="179" customFormat="1"/>
    <row r="2774" s="179" customFormat="1"/>
    <row r="2775" s="179" customFormat="1"/>
    <row r="2776" s="179" customFormat="1"/>
    <row r="2777" s="179" customFormat="1"/>
    <row r="2778" s="179" customFormat="1"/>
    <row r="2779" s="179" customFormat="1"/>
    <row r="2780" s="179" customFormat="1"/>
    <row r="2781" s="179" customFormat="1"/>
    <row r="2782" s="179" customFormat="1"/>
    <row r="2783" s="179" customFormat="1"/>
    <row r="2784" s="179" customFormat="1"/>
    <row r="2785" s="179" customFormat="1"/>
    <row r="2786" s="179" customFormat="1"/>
    <row r="2787" s="179" customFormat="1"/>
    <row r="2788" s="179" customFormat="1"/>
    <row r="2789" s="179" customFormat="1"/>
    <row r="2790" s="179" customFormat="1"/>
    <row r="2791" s="179" customFormat="1"/>
    <row r="2792" s="179" customFormat="1"/>
    <row r="2793" s="179" customFormat="1"/>
    <row r="2794" s="179" customFormat="1"/>
    <row r="2795" s="179" customFormat="1"/>
    <row r="2796" s="179" customFormat="1"/>
    <row r="2797" s="179" customFormat="1"/>
    <row r="2798" s="179" customFormat="1"/>
    <row r="2799" s="179" customFormat="1"/>
    <row r="2800" s="179" customFormat="1"/>
    <row r="2801" s="179" customFormat="1"/>
    <row r="2802" s="179" customFormat="1"/>
    <row r="2803" s="179" customFormat="1"/>
    <row r="2804" s="179" customFormat="1"/>
    <row r="2805" s="179" customFormat="1"/>
    <row r="2806" s="179" customFormat="1"/>
    <row r="2807" s="179" customFormat="1"/>
    <row r="2808" s="179" customFormat="1"/>
    <row r="2809" s="179" customFormat="1"/>
    <row r="2810" s="179" customFormat="1"/>
    <row r="2811" s="179" customFormat="1"/>
    <row r="2812" s="179" customFormat="1"/>
    <row r="2813" s="179" customFormat="1"/>
    <row r="2814" s="179" customFormat="1"/>
    <row r="2815" s="179" customFormat="1"/>
    <row r="2816" s="179" customFormat="1"/>
    <row r="2817" s="179" customFormat="1"/>
    <row r="2818" s="179" customFormat="1"/>
    <row r="2819" s="179" customFormat="1"/>
    <row r="2820" s="179" customFormat="1"/>
    <row r="2821" s="179" customFormat="1"/>
    <row r="2822" s="179" customFormat="1"/>
    <row r="2823" s="179" customFormat="1"/>
    <row r="2824" s="179" customFormat="1"/>
    <row r="2825" s="179" customFormat="1"/>
    <row r="2826" s="179" customFormat="1"/>
    <row r="2827" s="179" customFormat="1"/>
    <row r="2828" s="179" customFormat="1"/>
    <row r="2829" s="179" customFormat="1"/>
    <row r="2830" s="179" customFormat="1"/>
    <row r="2831" s="179" customFormat="1"/>
    <row r="2832" s="179" customFormat="1"/>
    <row r="2833" s="179" customFormat="1"/>
    <row r="2834" s="179" customFormat="1"/>
    <row r="2835" s="179" customFormat="1"/>
    <row r="2836" s="179" customFormat="1"/>
    <row r="2837" s="179" customFormat="1"/>
    <row r="2838" s="179" customFormat="1"/>
    <row r="2839" s="179" customFormat="1"/>
    <row r="2840" s="179" customFormat="1"/>
    <row r="2841" s="179" customFormat="1"/>
    <row r="2842" s="179" customFormat="1"/>
    <row r="2843" s="179" customFormat="1"/>
    <row r="2844" s="179" customFormat="1"/>
    <row r="2845" s="179" customFormat="1"/>
    <row r="2846" s="179" customFormat="1"/>
    <row r="2847" s="179" customFormat="1"/>
    <row r="2848" s="179" customFormat="1"/>
    <row r="2849" s="179" customFormat="1"/>
    <row r="2850" s="179" customFormat="1"/>
    <row r="2851" s="179" customFormat="1"/>
    <row r="2852" s="179" customFormat="1"/>
    <row r="2853" s="179" customFormat="1"/>
    <row r="2854" s="179" customFormat="1"/>
    <row r="2855" s="179" customFormat="1"/>
    <row r="2856" s="179" customFormat="1"/>
    <row r="2857" s="179" customFormat="1"/>
    <row r="2858" s="179" customFormat="1"/>
    <row r="2859" s="179" customFormat="1"/>
    <row r="2860" s="179" customFormat="1"/>
    <row r="2861" s="179" customFormat="1"/>
    <row r="2862" s="179" customFormat="1"/>
    <row r="2863" s="179" customFormat="1"/>
    <row r="2864" s="179" customFormat="1"/>
    <row r="2865" s="179" customFormat="1"/>
    <row r="2866" s="179" customFormat="1"/>
    <row r="2867" s="179" customFormat="1"/>
    <row r="2868" s="179" customFormat="1"/>
    <row r="2869" s="179" customFormat="1"/>
    <row r="2870" s="179" customFormat="1"/>
    <row r="2871" s="179" customFormat="1"/>
    <row r="2872" s="179" customFormat="1"/>
    <row r="2873" s="179" customFormat="1"/>
    <row r="2874" s="179" customFormat="1"/>
    <row r="2875" s="179" customFormat="1"/>
    <row r="2876" s="179" customFormat="1"/>
    <row r="2877" s="179" customFormat="1"/>
    <row r="2878" s="179" customFormat="1"/>
    <row r="2879" s="179" customFormat="1"/>
    <row r="2880" s="179" customFormat="1"/>
    <row r="2881" s="179" customFormat="1"/>
    <row r="2882" s="179" customFormat="1"/>
    <row r="2883" s="179" customFormat="1"/>
    <row r="2884" s="179" customFormat="1"/>
    <row r="2885" s="179" customFormat="1"/>
    <row r="2886" s="179" customFormat="1"/>
    <row r="2887" s="179" customFormat="1"/>
    <row r="2888" s="179" customFormat="1"/>
    <row r="2889" s="179" customFormat="1"/>
    <row r="2890" s="179" customFormat="1"/>
    <row r="2891" s="179" customFormat="1"/>
    <row r="2892" s="179" customFormat="1"/>
    <row r="2893" s="179" customFormat="1"/>
    <row r="2894" s="179" customFormat="1"/>
    <row r="2895" s="179" customFormat="1"/>
    <row r="2896" s="179" customFormat="1"/>
    <row r="2897" s="179" customFormat="1"/>
    <row r="2898" s="179" customFormat="1"/>
    <row r="2899" s="179" customFormat="1"/>
    <row r="2900" s="179" customFormat="1"/>
    <row r="2901" s="179" customFormat="1"/>
    <row r="2902" s="179" customFormat="1"/>
    <row r="2903" s="179" customFormat="1"/>
    <row r="2904" s="179" customFormat="1"/>
    <row r="2905" s="179" customFormat="1"/>
    <row r="2906" s="179" customFormat="1"/>
    <row r="2907" s="179" customFormat="1"/>
    <row r="2908" s="179" customFormat="1"/>
    <row r="2909" s="179" customFormat="1"/>
    <row r="2910" s="179" customFormat="1"/>
    <row r="2911" s="179" customFormat="1"/>
    <row r="2912" s="179" customFormat="1"/>
    <row r="2913" s="179" customFormat="1"/>
    <row r="2914" s="179" customFormat="1"/>
    <row r="2915" s="179" customFormat="1"/>
    <row r="2916" s="179" customFormat="1"/>
    <row r="2917" s="179" customFormat="1"/>
    <row r="2918" s="179" customFormat="1"/>
    <row r="2919" s="179" customFormat="1"/>
    <row r="2920" s="179" customFormat="1"/>
    <row r="2921" s="179" customFormat="1"/>
    <row r="2922" s="179" customFormat="1"/>
    <row r="2923" s="179" customFormat="1"/>
    <row r="2924" s="179" customFormat="1"/>
    <row r="2925" s="179" customFormat="1"/>
    <row r="2926" s="179" customFormat="1"/>
    <row r="2927" s="179" customFormat="1"/>
    <row r="2928" s="179" customFormat="1"/>
    <row r="2929" s="179" customFormat="1"/>
    <row r="2930" s="179" customFormat="1"/>
    <row r="2931" s="179" customFormat="1"/>
    <row r="2932" s="179" customFormat="1"/>
    <row r="2933" s="179" customFormat="1"/>
    <row r="2934" s="179" customFormat="1"/>
    <row r="2935" s="179" customFormat="1"/>
    <row r="2936" s="179" customFormat="1"/>
    <row r="2937" s="179" customFormat="1"/>
    <row r="2938" s="179" customFormat="1"/>
    <row r="2939" s="179" customFormat="1"/>
    <row r="2940" s="179" customFormat="1"/>
    <row r="2941" s="179" customFormat="1"/>
    <row r="2942" s="179" customFormat="1"/>
    <row r="2943" s="179" customFormat="1"/>
    <row r="2944" s="179" customFormat="1"/>
    <row r="2945" s="179" customFormat="1"/>
    <row r="2946" s="179" customFormat="1"/>
    <row r="2947" s="179" customFormat="1"/>
    <row r="2948" s="179" customFormat="1"/>
    <row r="2949" s="179" customFormat="1"/>
    <row r="2950" s="179" customFormat="1"/>
    <row r="2951" s="179" customFormat="1"/>
    <row r="2952" s="179" customFormat="1"/>
    <row r="2953" s="179" customFormat="1"/>
    <row r="2954" s="179" customFormat="1"/>
    <row r="2955" s="179" customFormat="1"/>
    <row r="2956" s="179" customFormat="1"/>
    <row r="2957" s="179" customFormat="1"/>
    <row r="2958" s="179" customFormat="1"/>
    <row r="2959" s="179" customFormat="1"/>
    <row r="2960" s="179" customFormat="1"/>
    <row r="2961" s="179" customFormat="1"/>
    <row r="2962" s="179" customFormat="1"/>
    <row r="2963" s="179" customFormat="1"/>
    <row r="2964" s="179" customFormat="1"/>
    <row r="2965" s="179" customFormat="1"/>
    <row r="2966" s="179" customFormat="1"/>
    <row r="2967" s="179" customFormat="1"/>
    <row r="2968" s="179" customFormat="1"/>
    <row r="2969" s="179" customFormat="1"/>
    <row r="2970" s="179" customFormat="1"/>
    <row r="2971" s="179" customFormat="1"/>
    <row r="2972" s="179" customFormat="1"/>
    <row r="2973" s="179" customFormat="1"/>
    <row r="2974" s="179" customFormat="1"/>
    <row r="2975" s="179" customFormat="1"/>
    <row r="2976" s="179" customFormat="1"/>
    <row r="2977" s="179" customFormat="1"/>
    <row r="2978" s="179" customFormat="1"/>
    <row r="2979" s="179" customFormat="1"/>
    <row r="2980" s="179" customFormat="1"/>
    <row r="2981" s="179" customFormat="1"/>
    <row r="2982" s="179" customFormat="1"/>
    <row r="2983" s="179" customFormat="1"/>
    <row r="2984" s="179" customFormat="1"/>
    <row r="2985" s="179" customFormat="1"/>
    <row r="2986" s="179" customFormat="1"/>
    <row r="2987" s="179" customFormat="1"/>
    <row r="2988" s="179" customFormat="1"/>
    <row r="2989" s="179" customFormat="1"/>
    <row r="2990" s="179" customFormat="1"/>
    <row r="2991" s="179" customFormat="1"/>
    <row r="2992" s="179" customFormat="1"/>
    <row r="2993" s="179" customFormat="1"/>
    <row r="2994" s="179" customFormat="1"/>
    <row r="2995" s="179" customFormat="1"/>
    <row r="2996" s="179" customFormat="1"/>
    <row r="2997" s="179" customFormat="1"/>
    <row r="2998" s="179" customFormat="1"/>
    <row r="2999" s="179" customFormat="1"/>
    <row r="3000" s="179" customFormat="1"/>
    <row r="3001" s="179" customFormat="1"/>
    <row r="3002" s="179" customFormat="1"/>
    <row r="3003" s="179" customFormat="1"/>
    <row r="3004" s="179" customFormat="1"/>
    <row r="3005" s="179" customFormat="1"/>
    <row r="3006" s="179" customFormat="1"/>
    <row r="3007" s="179" customFormat="1"/>
    <row r="3008" s="179" customFormat="1"/>
    <row r="3009" s="179" customFormat="1"/>
    <row r="3010" s="179" customFormat="1"/>
    <row r="3011" s="179" customFormat="1"/>
    <row r="3012" s="179" customFormat="1"/>
    <row r="3013" s="179" customFormat="1"/>
    <row r="3014" s="179" customFormat="1"/>
    <row r="3015" s="179" customFormat="1"/>
    <row r="3016" s="179" customFormat="1"/>
    <row r="3017" s="179" customFormat="1"/>
    <row r="3018" s="179" customFormat="1"/>
    <row r="3019" s="179" customFormat="1"/>
    <row r="3020" s="179" customFormat="1"/>
    <row r="3021" s="179" customFormat="1"/>
    <row r="3022" s="179" customFormat="1"/>
    <row r="3023" s="179" customFormat="1"/>
    <row r="3024" s="179" customFormat="1"/>
    <row r="3025" s="179" customFormat="1"/>
    <row r="3026" s="179" customFormat="1"/>
    <row r="3027" s="179" customFormat="1"/>
    <row r="3028" s="179" customFormat="1"/>
    <row r="3029" s="179" customFormat="1"/>
    <row r="3030" s="179" customFormat="1"/>
    <row r="3031" s="179" customFormat="1"/>
    <row r="3032" s="179" customFormat="1"/>
    <row r="3033" s="179" customFormat="1"/>
    <row r="3034" s="179" customFormat="1"/>
    <row r="3035" s="179" customFormat="1"/>
    <row r="3036" s="179" customFormat="1"/>
    <row r="3037" s="179" customFormat="1"/>
    <row r="3038" s="179" customFormat="1"/>
    <row r="3039" s="179" customFormat="1"/>
    <row r="3040" s="179" customFormat="1"/>
    <row r="3041" s="179" customFormat="1"/>
    <row r="3042" s="179" customFormat="1"/>
    <row r="3043" s="179" customFormat="1"/>
    <row r="3044" s="179" customFormat="1"/>
    <row r="3045" s="179" customFormat="1"/>
    <row r="3046" s="179" customFormat="1"/>
    <row r="3047" s="179" customFormat="1"/>
    <row r="3048" s="179" customFormat="1"/>
    <row r="3049" s="179" customFormat="1"/>
    <row r="3050" s="179" customFormat="1"/>
    <row r="3051" s="179" customFormat="1"/>
    <row r="3052" s="179" customFormat="1"/>
    <row r="3053" s="179" customFormat="1"/>
    <row r="3054" s="179" customFormat="1"/>
    <row r="3055" s="179" customFormat="1"/>
    <row r="3056" s="179" customFormat="1"/>
    <row r="3057" s="179" customFormat="1"/>
    <row r="3058" s="179" customFormat="1"/>
    <row r="3059" s="179" customFormat="1"/>
    <row r="3060" s="179" customFormat="1"/>
    <row r="3061" s="179" customFormat="1"/>
    <row r="3062" s="179" customFormat="1"/>
    <row r="3063" s="179" customFormat="1"/>
    <row r="3064" s="179" customFormat="1"/>
    <row r="3065" s="179" customFormat="1"/>
    <row r="3066" s="179" customFormat="1"/>
    <row r="3067" s="179" customFormat="1"/>
    <row r="3068" s="179" customFormat="1"/>
    <row r="3069" s="179" customFormat="1"/>
    <row r="3070" s="179" customFormat="1"/>
    <row r="3071" s="179" customFormat="1"/>
    <row r="3072" s="179" customFormat="1"/>
    <row r="3073" s="179" customFormat="1"/>
    <row r="3074" s="179" customFormat="1"/>
    <row r="3075" s="179" customFormat="1"/>
    <row r="3076" s="179" customFormat="1"/>
    <row r="3077" s="179" customFormat="1"/>
    <row r="3078" s="179" customFormat="1"/>
    <row r="3079" s="179" customFormat="1"/>
    <row r="3080" s="179" customFormat="1"/>
    <row r="3081" s="179" customFormat="1"/>
    <row r="3082" s="179" customFormat="1"/>
    <row r="3083" s="179" customFormat="1"/>
    <row r="3084" s="179" customFormat="1"/>
    <row r="3085" s="179" customFormat="1"/>
    <row r="3086" s="179" customFormat="1"/>
    <row r="3087" s="179" customFormat="1"/>
    <row r="3088" s="179" customFormat="1"/>
    <row r="3089" s="179" customFormat="1"/>
    <row r="3090" s="179" customFormat="1"/>
    <row r="3091" s="179" customFormat="1"/>
    <row r="3092" s="179" customFormat="1"/>
    <row r="3093" s="179" customFormat="1"/>
    <row r="3094" s="179" customFormat="1"/>
    <row r="3095" s="179" customFormat="1"/>
    <row r="3096" s="179" customFormat="1"/>
    <row r="3097" s="179" customFormat="1"/>
    <row r="3098" s="179" customFormat="1"/>
    <row r="3099" s="179" customFormat="1"/>
    <row r="3100" s="179" customFormat="1"/>
    <row r="3101" s="179" customFormat="1"/>
    <row r="3102" s="179" customFormat="1"/>
    <row r="3103" s="179" customFormat="1"/>
    <row r="3104" s="179" customFormat="1"/>
    <row r="3105" s="179" customFormat="1"/>
    <row r="3106" s="179" customFormat="1"/>
    <row r="3107" s="179" customFormat="1"/>
    <row r="3108" s="179" customFormat="1"/>
    <row r="3109" s="179" customFormat="1"/>
    <row r="3110" s="179" customFormat="1"/>
    <row r="3111" s="179" customFormat="1"/>
    <row r="3112" s="179" customFormat="1"/>
    <row r="3113" s="179" customFormat="1"/>
    <row r="3114" s="179" customFormat="1"/>
    <row r="3115" s="179" customFormat="1"/>
    <row r="3116" s="179" customFormat="1"/>
    <row r="3117" s="179" customFormat="1"/>
    <row r="3118" s="179" customFormat="1"/>
    <row r="3119" s="179" customFormat="1"/>
    <row r="3120" s="179" customFormat="1"/>
    <row r="3121" s="179" customFormat="1"/>
    <row r="3122" s="179" customFormat="1"/>
    <row r="3123" s="179" customFormat="1"/>
    <row r="3124" s="179" customFormat="1"/>
    <row r="3125" s="179" customFormat="1"/>
    <row r="3126" s="179" customFormat="1"/>
    <row r="3127" s="179" customFormat="1"/>
    <row r="3128" s="179" customFormat="1"/>
    <row r="3129" s="179" customFormat="1"/>
    <row r="3130" s="179" customFormat="1"/>
    <row r="3131" s="179" customFormat="1"/>
    <row r="3132" s="179" customFormat="1"/>
    <row r="3133" s="179" customFormat="1"/>
    <row r="3134" s="179" customFormat="1"/>
    <row r="3135" s="179" customFormat="1"/>
    <row r="3136" s="179" customFormat="1"/>
    <row r="3137" s="179" customFormat="1"/>
    <row r="3138" s="179" customFormat="1"/>
    <row r="3139" s="179" customFormat="1"/>
    <row r="3140" s="179" customFormat="1"/>
    <row r="3141" s="179" customFormat="1"/>
    <row r="3142" s="179" customFormat="1"/>
    <row r="3143" s="179" customFormat="1"/>
    <row r="3144" s="179" customFormat="1"/>
    <row r="3145" s="179" customFormat="1"/>
    <row r="3146" s="179" customFormat="1"/>
    <row r="3147" s="179" customFormat="1"/>
    <row r="3148" s="179" customFormat="1"/>
    <row r="3149" s="179" customFormat="1"/>
    <row r="3150" s="179" customFormat="1"/>
    <row r="3151" s="179" customFormat="1"/>
    <row r="3152" s="179" customFormat="1"/>
    <row r="3153" s="179" customFormat="1"/>
    <row r="3154" s="179" customFormat="1"/>
    <row r="3155" s="179" customFormat="1"/>
    <row r="3156" s="179" customFormat="1"/>
    <row r="3157" s="179" customFormat="1"/>
    <row r="3158" s="179" customFormat="1"/>
    <row r="3159" s="179" customFormat="1"/>
    <row r="3160" s="179" customFormat="1"/>
    <row r="3161" s="179" customFormat="1"/>
    <row r="3162" s="179" customFormat="1"/>
    <row r="3163" s="179" customFormat="1"/>
    <row r="3164" s="179" customFormat="1"/>
    <row r="3165" s="179" customFormat="1"/>
    <row r="3166" s="179" customFormat="1"/>
    <row r="3167" s="179" customFormat="1"/>
    <row r="3168" s="179" customFormat="1"/>
    <row r="3169" s="179" customFormat="1"/>
    <row r="3170" s="179" customFormat="1"/>
    <row r="3171" s="179" customFormat="1"/>
    <row r="3172" s="179" customFormat="1"/>
    <row r="3173" s="179" customFormat="1"/>
    <row r="3174" s="179" customFormat="1"/>
    <row r="3175" s="179" customFormat="1"/>
    <row r="3176" s="179" customFormat="1"/>
    <row r="3177" s="179" customFormat="1"/>
    <row r="3178" s="179" customFormat="1"/>
    <row r="3179" s="179" customFormat="1"/>
    <row r="3180" s="179" customFormat="1"/>
    <row r="3181" s="179" customFormat="1"/>
    <row r="3182" s="179" customFormat="1"/>
    <row r="3183" s="179" customFormat="1"/>
    <row r="3184" s="179" customFormat="1"/>
    <row r="3185" s="179" customFormat="1"/>
    <row r="3186" s="179" customFormat="1"/>
    <row r="3187" s="179" customFormat="1"/>
    <row r="3188" s="179" customFormat="1"/>
    <row r="3189" s="179" customFormat="1"/>
    <row r="3190" s="179" customFormat="1"/>
    <row r="3191" s="179" customFormat="1"/>
    <row r="3192" s="179" customFormat="1"/>
    <row r="3193" s="179" customFormat="1"/>
    <row r="3194" s="179" customFormat="1"/>
    <row r="3195" s="179" customFormat="1"/>
    <row r="3196" s="179" customFormat="1"/>
    <row r="3197" s="179" customFormat="1"/>
    <row r="3198" s="179" customFormat="1"/>
    <row r="3199" s="179" customFormat="1"/>
    <row r="3200" s="179" customFormat="1"/>
    <row r="3201" s="179" customFormat="1"/>
    <row r="3202" s="179" customFormat="1"/>
    <row r="3203" s="179" customFormat="1"/>
    <row r="3204" s="179" customFormat="1"/>
    <row r="3205" s="179" customFormat="1"/>
    <row r="3206" s="179" customFormat="1"/>
    <row r="3207" s="179" customFormat="1"/>
    <row r="3208" s="179" customFormat="1"/>
    <row r="3209" s="179" customFormat="1"/>
    <row r="3210" s="179" customFormat="1"/>
    <row r="3211" s="179" customFormat="1"/>
    <row r="3212" s="179" customFormat="1"/>
    <row r="3213" s="179" customFormat="1"/>
    <row r="3214" s="179" customFormat="1"/>
    <row r="3215" s="179" customFormat="1"/>
    <row r="3216" s="179" customFormat="1"/>
    <row r="3217" s="179" customFormat="1"/>
    <row r="3218" s="179" customFormat="1"/>
    <row r="3219" s="179" customFormat="1"/>
    <row r="3220" s="179" customFormat="1"/>
    <row r="3221" s="179" customFormat="1"/>
    <row r="3222" s="179" customFormat="1"/>
    <row r="3223" s="179" customFormat="1"/>
    <row r="3224" s="179" customFormat="1"/>
    <row r="3225" s="179" customFormat="1"/>
    <row r="3226" s="179" customFormat="1"/>
    <row r="3227" s="179" customFormat="1"/>
    <row r="3228" s="179" customFormat="1"/>
    <row r="3229" s="179" customFormat="1"/>
    <row r="3230" s="179" customFormat="1"/>
    <row r="3231" s="179" customFormat="1"/>
    <row r="3232" s="179" customFormat="1"/>
    <row r="3233" s="179" customFormat="1"/>
    <row r="3234" s="179" customFormat="1"/>
    <row r="3235" s="179" customFormat="1"/>
    <row r="3236" s="179" customFormat="1"/>
    <row r="3237" s="179" customFormat="1"/>
    <row r="3238" s="179" customFormat="1"/>
    <row r="3239" s="179" customFormat="1"/>
    <row r="3240" s="179" customFormat="1"/>
    <row r="3241" s="179" customFormat="1"/>
    <row r="3242" s="179" customFormat="1"/>
    <row r="3243" s="179" customFormat="1"/>
    <row r="3244" s="179" customFormat="1"/>
    <row r="3245" s="179" customFormat="1"/>
    <row r="3246" s="179" customFormat="1"/>
    <row r="3247" s="179" customFormat="1"/>
    <row r="3248" s="179" customFormat="1"/>
    <row r="3249" s="179" customFormat="1"/>
    <row r="3250" s="179" customFormat="1"/>
    <row r="3251" s="179" customFormat="1"/>
    <row r="3252" s="179" customFormat="1"/>
    <row r="3253" s="179" customFormat="1"/>
    <row r="3254" s="179" customFormat="1"/>
    <row r="3255" s="179" customFormat="1"/>
    <row r="3256" s="179" customFormat="1"/>
    <row r="3257" s="179" customFormat="1"/>
    <row r="3258" s="179" customFormat="1"/>
    <row r="3259" s="179" customFormat="1"/>
    <row r="3260" s="179" customFormat="1"/>
    <row r="3261" s="179" customFormat="1"/>
    <row r="3262" s="179" customFormat="1"/>
    <row r="3263" s="179" customFormat="1"/>
    <row r="3264" s="179" customFormat="1"/>
    <row r="3265" s="179" customFormat="1"/>
    <row r="3266" s="179" customFormat="1"/>
    <row r="3267" s="179" customFormat="1"/>
    <row r="3268" s="179" customFormat="1"/>
    <row r="3269" s="179" customFormat="1"/>
    <row r="3270" s="179" customFormat="1"/>
    <row r="3271" s="179" customFormat="1"/>
    <row r="3272" s="179" customFormat="1"/>
    <row r="3273" s="179" customFormat="1"/>
    <row r="3274" s="179" customFormat="1"/>
    <row r="3275" s="179" customFormat="1"/>
    <row r="3276" s="179" customFormat="1"/>
    <row r="3277" s="179" customFormat="1"/>
    <row r="3278" s="179" customFormat="1"/>
    <row r="3279" s="179" customFormat="1"/>
    <row r="3280" s="179" customFormat="1"/>
    <row r="3281" s="179" customFormat="1"/>
    <row r="3282" s="179" customFormat="1"/>
    <row r="3283" s="179" customFormat="1"/>
    <row r="3284" s="179" customFormat="1"/>
    <row r="3285" s="179" customFormat="1"/>
    <row r="3286" s="179" customFormat="1"/>
    <row r="3287" s="179" customFormat="1"/>
    <row r="3288" s="179" customFormat="1"/>
    <row r="3289" s="179" customFormat="1"/>
    <row r="3290" s="179" customFormat="1"/>
    <row r="3291" s="179" customFormat="1"/>
    <row r="3292" s="179" customFormat="1"/>
    <row r="3293" s="179" customFormat="1"/>
    <row r="3294" s="179" customFormat="1"/>
    <row r="3295" s="179" customFormat="1"/>
    <row r="3296" s="179" customFormat="1"/>
    <row r="3297" s="179" customFormat="1"/>
    <row r="3298" s="179" customFormat="1"/>
    <row r="3299" s="179" customFormat="1"/>
    <row r="3300" s="179" customFormat="1"/>
    <row r="3301" s="179" customFormat="1"/>
    <row r="3302" s="179" customFormat="1"/>
    <row r="3303" s="179" customFormat="1"/>
    <row r="3304" s="179" customFormat="1"/>
    <row r="3305" s="179" customFormat="1"/>
    <row r="3306" s="179" customFormat="1"/>
    <row r="3307" s="179" customFormat="1"/>
    <row r="3308" s="179" customFormat="1"/>
    <row r="3309" s="179" customFormat="1"/>
    <row r="3310" s="179" customFormat="1"/>
    <row r="3311" s="179" customFormat="1"/>
    <row r="3312" s="179" customFormat="1"/>
    <row r="3313" s="179" customFormat="1"/>
    <row r="3314" s="179" customFormat="1"/>
    <row r="3315" s="179" customFormat="1"/>
    <row r="3316" s="179" customFormat="1"/>
    <row r="3317" s="179" customFormat="1"/>
    <row r="3318" s="179" customFormat="1"/>
    <row r="3319" s="179" customFormat="1"/>
    <row r="3320" s="179" customFormat="1"/>
    <row r="3321" s="179" customFormat="1"/>
    <row r="3322" s="179" customFormat="1"/>
    <row r="3323" s="179" customFormat="1"/>
    <row r="3324" s="179" customFormat="1"/>
    <row r="3325" s="179" customFormat="1"/>
    <row r="3326" s="179" customFormat="1"/>
    <row r="3327" s="179" customFormat="1"/>
    <row r="3328" s="179" customFormat="1"/>
    <row r="3329" s="179" customFormat="1"/>
    <row r="3330" s="179" customFormat="1"/>
    <row r="3331" s="179" customFormat="1"/>
    <row r="3332" s="179" customFormat="1"/>
    <row r="3333" s="179" customFormat="1"/>
    <row r="3334" s="179" customFormat="1"/>
    <row r="3335" s="179" customFormat="1"/>
    <row r="3336" s="179" customFormat="1"/>
    <row r="3337" s="179" customFormat="1"/>
    <row r="3338" s="179" customFormat="1"/>
    <row r="3339" s="179" customFormat="1"/>
    <row r="3340" s="179" customFormat="1"/>
    <row r="3341" s="179" customFormat="1"/>
    <row r="3342" s="179" customFormat="1"/>
    <row r="3343" s="179" customFormat="1"/>
    <row r="3344" s="179" customFormat="1"/>
    <row r="3345" s="179" customFormat="1"/>
    <row r="3346" s="179" customFormat="1"/>
    <row r="3347" s="179" customFormat="1"/>
    <row r="3348" s="179" customFormat="1"/>
    <row r="3349" s="179" customFormat="1"/>
    <row r="3350" s="179" customFormat="1"/>
    <row r="3351" s="179" customFormat="1"/>
    <row r="3352" s="179" customFormat="1"/>
    <row r="3353" s="179" customFormat="1"/>
    <row r="3354" s="179" customFormat="1"/>
    <row r="3355" s="179" customFormat="1"/>
    <row r="3356" s="179" customFormat="1"/>
    <row r="3357" s="179" customFormat="1"/>
    <row r="3358" s="179" customFormat="1"/>
    <row r="3359" s="179" customFormat="1"/>
    <row r="3360" s="179" customFormat="1"/>
    <row r="3361" s="179" customFormat="1"/>
    <row r="3362" s="179" customFormat="1"/>
    <row r="3363" s="179" customFormat="1"/>
    <row r="3364" s="179" customFormat="1"/>
    <row r="3365" s="179" customFormat="1"/>
    <row r="3366" s="179" customFormat="1"/>
    <row r="3367" s="179" customFormat="1"/>
    <row r="3368" s="179" customFormat="1"/>
    <row r="3369" s="179" customFormat="1"/>
    <row r="3370" s="179" customFormat="1"/>
    <row r="3371" s="179" customFormat="1"/>
    <row r="3372" s="179" customFormat="1"/>
    <row r="3373" s="179" customFormat="1"/>
    <row r="3374" s="179" customFormat="1"/>
    <row r="3375" s="179" customFormat="1"/>
    <row r="3376" s="179" customFormat="1"/>
    <row r="3377" s="179" customFormat="1"/>
    <row r="3378" s="179" customFormat="1"/>
    <row r="3379" s="179" customFormat="1"/>
    <row r="3380" s="179" customFormat="1"/>
    <row r="3381" s="179" customFormat="1"/>
    <row r="3382" s="179" customFormat="1"/>
    <row r="3383" s="179" customFormat="1"/>
    <row r="3384" s="179" customFormat="1"/>
    <row r="3385" s="179" customFormat="1"/>
    <row r="3386" s="179" customFormat="1"/>
    <row r="3387" s="179" customFormat="1"/>
    <row r="3388" s="179" customFormat="1"/>
    <row r="3389" s="179" customFormat="1"/>
    <row r="3390" s="179" customFormat="1"/>
    <row r="3391" s="179" customFormat="1"/>
    <row r="3392" s="179" customFormat="1"/>
    <row r="3393" s="179" customFormat="1"/>
    <row r="3394" s="179" customFormat="1"/>
    <row r="3395" s="179" customFormat="1"/>
    <row r="3396" s="179" customFormat="1"/>
    <row r="3397" s="179" customFormat="1"/>
    <row r="3398" s="179" customFormat="1"/>
    <row r="3399" s="179" customFormat="1"/>
    <row r="3400" s="179" customFormat="1"/>
    <row r="3401" s="179" customFormat="1"/>
    <row r="3402" s="179" customFormat="1"/>
    <row r="3403" s="179" customFormat="1"/>
    <row r="3404" s="179" customFormat="1"/>
    <row r="3405" s="179" customFormat="1"/>
    <row r="3406" s="179" customFormat="1"/>
    <row r="3407" s="179" customFormat="1"/>
    <row r="3408" s="179" customFormat="1"/>
    <row r="3409" s="179" customFormat="1"/>
    <row r="3410" s="179" customFormat="1"/>
    <row r="3411" s="179" customFormat="1"/>
    <row r="3412" s="179" customFormat="1"/>
    <row r="3413" s="179" customFormat="1"/>
    <row r="3414" s="179" customFormat="1"/>
    <row r="3415" s="179" customFormat="1"/>
    <row r="3416" s="179" customFormat="1"/>
    <row r="3417" s="179" customFormat="1"/>
    <row r="3418" s="179" customFormat="1"/>
    <row r="3419" s="179" customFormat="1"/>
    <row r="3420" s="179" customFormat="1"/>
    <row r="3421" s="179" customFormat="1"/>
    <row r="3422" s="179" customFormat="1"/>
    <row r="3423" s="179" customFormat="1"/>
    <row r="3424" s="179" customFormat="1"/>
    <row r="3425" s="179" customFormat="1"/>
    <row r="3426" s="179" customFormat="1"/>
    <row r="3427" s="179" customFormat="1"/>
    <row r="3428" s="179" customFormat="1"/>
    <row r="3429" s="179" customFormat="1"/>
    <row r="3430" s="179" customFormat="1"/>
    <row r="3431" s="179" customFormat="1"/>
    <row r="3432" s="179" customFormat="1"/>
    <row r="3433" s="179" customFormat="1"/>
    <row r="3434" s="179" customFormat="1"/>
    <row r="3435" s="179" customFormat="1"/>
    <row r="3436" s="179" customFormat="1"/>
    <row r="3437" s="179" customFormat="1"/>
    <row r="3438" s="179" customFormat="1"/>
    <row r="3439" s="179" customFormat="1"/>
    <row r="3440" s="179" customFormat="1"/>
    <row r="3441" s="179" customFormat="1"/>
    <row r="3442" s="179" customFormat="1"/>
    <row r="3443" s="179" customFormat="1"/>
    <row r="3444" s="179" customFormat="1"/>
    <row r="3445" s="179" customFormat="1"/>
    <row r="3446" s="179" customFormat="1"/>
    <row r="3447" s="179" customFormat="1"/>
    <row r="3448" s="179" customFormat="1"/>
    <row r="3449" s="179" customFormat="1"/>
    <row r="3450" s="179" customFormat="1"/>
    <row r="3451" s="179" customFormat="1"/>
    <row r="3452" s="179" customFormat="1"/>
    <row r="3453" s="179" customFormat="1"/>
    <row r="3454" s="179" customFormat="1"/>
    <row r="3455" s="179" customFormat="1"/>
    <row r="3456" s="179" customFormat="1"/>
    <row r="3457" s="179" customFormat="1"/>
    <row r="3458" s="179" customFormat="1"/>
    <row r="3459" s="179" customFormat="1"/>
    <row r="3460" s="179" customFormat="1"/>
    <row r="3461" s="179" customFormat="1"/>
    <row r="3462" s="179" customFormat="1"/>
    <row r="3463" s="179" customFormat="1"/>
    <row r="3464" s="179" customFormat="1"/>
    <row r="3465" s="179" customFormat="1"/>
    <row r="3466" s="179" customFormat="1"/>
    <row r="3467" s="179" customFormat="1"/>
    <row r="3468" s="179" customFormat="1"/>
    <row r="3469" s="179" customFormat="1"/>
    <row r="3470" s="179" customFormat="1"/>
    <row r="3471" s="179" customFormat="1"/>
    <row r="3472" s="179" customFormat="1"/>
    <row r="3473" s="179" customFormat="1"/>
    <row r="3474" s="179" customFormat="1"/>
    <row r="3475" s="179" customFormat="1"/>
    <row r="3476" s="179" customFormat="1"/>
    <row r="3477" s="179" customFormat="1"/>
    <row r="3478" s="179" customFormat="1"/>
    <row r="3479" s="179" customFormat="1"/>
    <row r="3480" s="179" customFormat="1"/>
    <row r="3481" s="179" customFormat="1"/>
    <row r="3482" s="179" customFormat="1"/>
    <row r="3483" s="179" customFormat="1"/>
    <row r="3484" s="179" customFormat="1"/>
    <row r="3485" s="179" customFormat="1"/>
    <row r="3486" s="179" customFormat="1"/>
    <row r="3487" s="179" customFormat="1"/>
    <row r="3488" s="179" customFormat="1"/>
    <row r="3489" s="179" customFormat="1"/>
    <row r="3490" s="179" customFormat="1"/>
    <row r="3491" s="179" customFormat="1"/>
    <row r="3492" s="179" customFormat="1"/>
    <row r="3493" s="179" customFormat="1"/>
    <row r="3494" s="179" customFormat="1"/>
    <row r="3495" s="179" customFormat="1"/>
    <row r="3496" s="179" customFormat="1"/>
    <row r="3497" s="179" customFormat="1"/>
    <row r="3498" s="179" customFormat="1"/>
    <row r="3499" s="179" customFormat="1"/>
    <row r="3500" s="179" customFormat="1"/>
    <row r="3501" s="179" customFormat="1"/>
    <row r="3502" s="179" customFormat="1"/>
    <row r="3503" s="179" customFormat="1"/>
    <row r="3504" s="179" customFormat="1"/>
    <row r="3505" s="179" customFormat="1"/>
    <row r="3506" s="179" customFormat="1"/>
    <row r="3507" s="179" customFormat="1"/>
    <row r="3508" s="179" customFormat="1"/>
    <row r="3509" s="179" customFormat="1"/>
    <row r="3510" s="179" customFormat="1"/>
    <row r="3511" s="179" customFormat="1"/>
    <row r="3512" s="179" customFormat="1"/>
    <row r="3513" s="179" customFormat="1"/>
    <row r="3514" s="179" customFormat="1"/>
    <row r="3515" s="179" customFormat="1"/>
    <row r="3516" s="179" customFormat="1"/>
    <row r="3517" s="179" customFormat="1"/>
    <row r="3518" s="179" customFormat="1"/>
    <row r="3519" s="179" customFormat="1"/>
    <row r="3520" s="179" customFormat="1"/>
    <row r="3521" s="179" customFormat="1"/>
    <row r="3522" s="179" customFormat="1"/>
    <row r="3523" s="179" customFormat="1"/>
    <row r="3524" s="179" customFormat="1"/>
    <row r="3525" s="179" customFormat="1"/>
    <row r="3526" s="179" customFormat="1"/>
    <row r="3527" s="179" customFormat="1"/>
    <row r="3528" s="179" customFormat="1"/>
    <row r="3529" s="179" customFormat="1"/>
    <row r="3530" s="179" customFormat="1"/>
    <row r="3531" s="179" customFormat="1"/>
    <row r="3532" s="179" customFormat="1"/>
    <row r="3533" s="179" customFormat="1"/>
    <row r="3534" s="179" customFormat="1"/>
    <row r="3535" s="179" customFormat="1"/>
    <row r="3536" s="179" customFormat="1"/>
    <row r="3537" s="179" customFormat="1"/>
    <row r="3538" s="179" customFormat="1"/>
    <row r="3539" s="179" customFormat="1"/>
    <row r="3540" s="179" customFormat="1"/>
    <row r="3541" s="179" customFormat="1"/>
    <row r="3542" s="179" customFormat="1"/>
    <row r="3543" s="179" customFormat="1"/>
    <row r="3544" s="179" customFormat="1"/>
    <row r="3545" s="179" customFormat="1"/>
    <row r="3546" s="179" customFormat="1"/>
    <row r="3547" s="179" customFormat="1"/>
    <row r="3548" s="179" customFormat="1"/>
    <row r="3549" s="179" customFormat="1"/>
    <row r="3550" s="179" customFormat="1"/>
    <row r="3551" s="179" customFormat="1"/>
    <row r="3552" s="179" customFormat="1"/>
    <row r="3553" s="179" customFormat="1"/>
    <row r="3554" s="179" customFormat="1"/>
    <row r="3555" s="179" customFormat="1"/>
    <row r="3556" s="179" customFormat="1"/>
    <row r="3557" s="179" customFormat="1"/>
    <row r="3558" s="179" customFormat="1"/>
    <row r="3559" s="179" customFormat="1"/>
    <row r="3560" s="179" customFormat="1"/>
    <row r="3561" s="179" customFormat="1"/>
    <row r="3562" s="179" customFormat="1"/>
    <row r="3563" s="179" customFormat="1"/>
    <row r="3564" s="179" customFormat="1"/>
    <row r="3565" s="179" customFormat="1"/>
    <row r="3566" s="179" customFormat="1"/>
    <row r="3567" s="179" customFormat="1"/>
    <row r="3568" s="179" customFormat="1"/>
    <row r="3569" s="179" customFormat="1"/>
    <row r="3570" s="179" customFormat="1"/>
    <row r="3571" s="179" customFormat="1"/>
    <row r="3572" s="179" customFormat="1"/>
    <row r="3573" s="179" customFormat="1"/>
    <row r="3574" s="179" customFormat="1"/>
    <row r="3575" s="179" customFormat="1"/>
    <row r="3576" s="179" customFormat="1"/>
    <row r="3577" s="179" customFormat="1"/>
    <row r="3578" s="179" customFormat="1"/>
    <row r="3579" s="179" customFormat="1"/>
    <row r="3580" s="179" customFormat="1"/>
    <row r="3581" s="179" customFormat="1"/>
    <row r="3582" s="179" customFormat="1"/>
    <row r="3583" s="179" customFormat="1"/>
    <row r="3584" s="179" customFormat="1"/>
    <row r="3585" s="179" customFormat="1"/>
    <row r="3586" s="179" customFormat="1"/>
    <row r="3587" s="179" customFormat="1"/>
    <row r="3588" s="179" customFormat="1"/>
    <row r="3589" s="179" customFormat="1"/>
    <row r="3590" s="179" customFormat="1"/>
    <row r="3591" s="179" customFormat="1"/>
    <row r="3592" s="179" customFormat="1"/>
    <row r="3593" s="179" customFormat="1"/>
    <row r="3594" s="179" customFormat="1"/>
    <row r="3595" s="179" customFormat="1"/>
    <row r="3596" s="179" customFormat="1"/>
    <row r="3597" s="179" customFormat="1"/>
    <row r="3598" s="179" customFormat="1"/>
    <row r="3599" s="179" customFormat="1"/>
    <row r="3600" s="179" customFormat="1"/>
    <row r="3601" s="179" customFormat="1"/>
    <row r="3602" s="179" customFormat="1"/>
    <row r="3603" s="179" customFormat="1"/>
    <row r="3604" s="179" customFormat="1"/>
    <row r="3605" s="179" customFormat="1"/>
    <row r="3606" s="179" customFormat="1"/>
    <row r="3607" s="179" customFormat="1"/>
    <row r="3608" s="179" customFormat="1"/>
    <row r="3609" s="179" customFormat="1"/>
    <row r="3610" s="179" customFormat="1"/>
    <row r="3611" s="179" customFormat="1"/>
    <row r="3612" s="179" customFormat="1"/>
    <row r="3613" s="179" customFormat="1"/>
    <row r="3614" s="179" customFormat="1"/>
    <row r="3615" s="179" customFormat="1"/>
    <row r="3616" s="179" customFormat="1"/>
    <row r="3617" s="179" customFormat="1"/>
    <row r="3618" s="179" customFormat="1"/>
    <row r="3619" s="179" customFormat="1"/>
    <row r="3620" s="179" customFormat="1"/>
    <row r="3621" s="179" customFormat="1"/>
    <row r="3622" s="179" customFormat="1"/>
    <row r="3623" s="179" customFormat="1"/>
    <row r="3624" s="179" customFormat="1"/>
    <row r="3625" s="179" customFormat="1"/>
    <row r="3626" s="179" customFormat="1"/>
    <row r="3627" s="179" customFormat="1"/>
    <row r="3628" s="179" customFormat="1"/>
    <row r="3629" s="179" customFormat="1"/>
    <row r="3630" s="179" customFormat="1"/>
    <row r="3631" s="179" customFormat="1"/>
    <row r="3632" s="179" customFormat="1"/>
    <row r="3633" s="179" customFormat="1"/>
    <row r="3634" s="179" customFormat="1"/>
    <row r="3635" s="179" customFormat="1"/>
    <row r="3636" s="179" customFormat="1"/>
    <row r="3637" s="179" customFormat="1"/>
    <row r="3638" s="179" customFormat="1"/>
    <row r="3639" s="179" customFormat="1"/>
    <row r="3640" s="179" customFormat="1"/>
    <row r="3641" s="179" customFormat="1"/>
    <row r="3642" s="179" customFormat="1"/>
    <row r="3643" s="179" customFormat="1"/>
    <row r="3644" s="179" customFormat="1"/>
    <row r="3645" s="179" customFormat="1"/>
    <row r="3646" s="179" customFormat="1"/>
    <row r="3647" s="179" customFormat="1"/>
    <row r="3648" s="179" customFormat="1"/>
    <row r="3649" s="179" customFormat="1"/>
    <row r="3650" s="179" customFormat="1"/>
    <row r="3651" s="179" customFormat="1"/>
    <row r="3652" s="179" customFormat="1"/>
    <row r="3653" s="179" customFormat="1"/>
    <row r="3654" s="179" customFormat="1"/>
    <row r="3655" s="179" customFormat="1"/>
    <row r="3656" s="179" customFormat="1"/>
    <row r="3657" s="179" customFormat="1"/>
    <row r="3658" s="179" customFormat="1"/>
    <row r="3659" s="179" customFormat="1"/>
    <row r="3660" s="179" customFormat="1"/>
    <row r="3661" s="179" customFormat="1"/>
    <row r="3662" s="179" customFormat="1"/>
    <row r="3663" s="179" customFormat="1"/>
    <row r="3664" s="179" customFormat="1"/>
    <row r="3665" s="179" customFormat="1"/>
    <row r="3666" s="179" customFormat="1"/>
    <row r="3667" s="179" customFormat="1"/>
    <row r="3668" s="179" customFormat="1"/>
    <row r="3669" s="179" customFormat="1"/>
    <row r="3670" s="179" customFormat="1"/>
    <row r="3671" s="179" customFormat="1"/>
    <row r="3672" s="179" customFormat="1"/>
    <row r="3673" s="179" customFormat="1"/>
    <row r="3674" s="179" customFormat="1"/>
    <row r="3675" s="179" customFormat="1"/>
    <row r="3676" s="179" customFormat="1"/>
    <row r="3677" s="179" customFormat="1"/>
    <row r="3678" s="179" customFormat="1"/>
    <row r="3679" s="179" customFormat="1"/>
    <row r="3680" s="179" customFormat="1"/>
    <row r="3681" s="179" customFormat="1"/>
    <row r="3682" s="179" customFormat="1"/>
    <row r="3683" s="179" customFormat="1"/>
    <row r="3684" s="179" customFormat="1"/>
    <row r="3685" s="179" customFormat="1"/>
    <row r="3686" s="179" customFormat="1"/>
    <row r="3687" s="179" customFormat="1"/>
    <row r="3688" s="179" customFormat="1"/>
    <row r="3689" s="179" customFormat="1"/>
    <row r="3690" s="179" customFormat="1"/>
    <row r="3691" s="179" customFormat="1"/>
    <row r="3692" s="179" customFormat="1"/>
    <row r="3693" s="179" customFormat="1"/>
    <row r="3694" s="179" customFormat="1"/>
    <row r="3695" s="179" customFormat="1"/>
    <row r="3696" s="179" customFormat="1"/>
    <row r="3697" s="179" customFormat="1"/>
    <row r="3698" s="179" customFormat="1"/>
    <row r="3699" s="179" customFormat="1"/>
    <row r="3700" s="179" customFormat="1"/>
    <row r="3701" s="179" customFormat="1"/>
    <row r="3702" s="179" customFormat="1"/>
    <row r="3703" s="179" customFormat="1"/>
    <row r="3704" s="179" customFormat="1"/>
    <row r="3705" s="179" customFormat="1"/>
    <row r="3706" s="179" customFormat="1"/>
    <row r="3707" s="179" customFormat="1"/>
    <row r="3708" s="179" customFormat="1"/>
    <row r="3709" s="179" customFormat="1"/>
    <row r="3710" s="179" customFormat="1"/>
    <row r="3711" s="179" customFormat="1"/>
    <row r="3712" s="179" customFormat="1"/>
    <row r="3713" s="179" customFormat="1"/>
    <row r="3714" s="179" customFormat="1"/>
    <row r="3715" s="179" customFormat="1"/>
    <row r="3716" s="179" customFormat="1"/>
    <row r="3717" s="179" customFormat="1"/>
    <row r="3718" s="179" customFormat="1"/>
    <row r="3719" s="179" customFormat="1"/>
    <row r="3720" s="179" customFormat="1"/>
    <row r="3721" s="179" customFormat="1"/>
    <row r="3722" s="179" customFormat="1"/>
    <row r="3723" s="179" customFormat="1"/>
    <row r="3724" s="179" customFormat="1"/>
    <row r="3725" s="179" customFormat="1"/>
    <row r="3726" s="179" customFormat="1"/>
    <row r="3727" s="179" customFormat="1"/>
    <row r="3728" s="179" customFormat="1"/>
    <row r="3729" s="179" customFormat="1"/>
    <row r="3730" s="179" customFormat="1"/>
    <row r="3731" s="179" customFormat="1"/>
    <row r="3732" s="179" customFormat="1"/>
    <row r="3733" s="179" customFormat="1"/>
    <row r="3734" s="179" customFormat="1"/>
    <row r="3735" s="179" customFormat="1"/>
    <row r="3736" s="179" customFormat="1"/>
    <row r="3737" s="179" customFormat="1"/>
    <row r="3738" s="179" customFormat="1"/>
    <row r="3739" s="179" customFormat="1"/>
    <row r="3740" s="179" customFormat="1"/>
    <row r="3741" s="179" customFormat="1"/>
    <row r="3742" s="179" customFormat="1"/>
    <row r="3743" s="179" customFormat="1"/>
    <row r="3744" s="179" customFormat="1"/>
    <row r="3745" s="179" customFormat="1"/>
    <row r="3746" s="179" customFormat="1"/>
    <row r="3747" s="179" customFormat="1"/>
    <row r="3748" s="179" customFormat="1"/>
    <row r="3749" s="179" customFormat="1"/>
    <row r="3750" s="179" customFormat="1"/>
    <row r="3751" s="179" customFormat="1"/>
    <row r="3752" s="179" customFormat="1"/>
    <row r="3753" s="179" customFormat="1"/>
    <row r="3754" s="179" customFormat="1"/>
    <row r="3755" s="179" customFormat="1"/>
    <row r="3756" s="179" customFormat="1"/>
    <row r="3757" s="179" customFormat="1"/>
    <row r="3758" s="179" customFormat="1"/>
    <row r="3759" s="179" customFormat="1"/>
    <row r="3760" s="179" customFormat="1"/>
    <row r="3761" s="179" customFormat="1"/>
    <row r="3762" s="179" customFormat="1"/>
    <row r="3763" s="179" customFormat="1"/>
    <row r="3764" s="179" customFormat="1"/>
    <row r="3765" s="179" customFormat="1"/>
    <row r="3766" s="179" customFormat="1"/>
    <row r="3767" s="179" customFormat="1"/>
    <row r="3768" s="179" customFormat="1"/>
    <row r="3769" s="179" customFormat="1"/>
    <row r="3770" s="179" customFormat="1"/>
    <row r="3771" s="179" customFormat="1"/>
    <row r="3772" s="179" customFormat="1"/>
    <row r="3773" s="179" customFormat="1"/>
    <row r="3774" s="179" customFormat="1"/>
    <row r="3775" s="179" customFormat="1"/>
    <row r="3776" s="179" customFormat="1"/>
    <row r="3777" s="179" customFormat="1"/>
    <row r="3778" s="179" customFormat="1"/>
    <row r="3779" s="179" customFormat="1"/>
    <row r="3780" s="179" customFormat="1"/>
    <row r="3781" s="179" customFormat="1"/>
    <row r="3782" s="179" customFormat="1"/>
    <row r="3783" s="179" customFormat="1"/>
    <row r="3784" s="179" customFormat="1"/>
    <row r="3785" s="179" customFormat="1"/>
    <row r="3786" s="179" customFormat="1"/>
    <row r="3787" s="179" customFormat="1"/>
    <row r="3788" s="179" customFormat="1"/>
    <row r="3789" s="179" customFormat="1"/>
    <row r="3790" s="179" customFormat="1"/>
    <row r="3791" s="179" customFormat="1"/>
    <row r="3792" s="179" customFormat="1"/>
    <row r="3793" s="179" customFormat="1"/>
    <row r="3794" s="179" customFormat="1"/>
    <row r="3795" s="179" customFormat="1"/>
    <row r="3796" s="179" customFormat="1"/>
    <row r="3797" s="179" customFormat="1"/>
    <row r="3798" s="179" customFormat="1"/>
    <row r="3799" s="179" customFormat="1"/>
    <row r="3800" s="179" customFormat="1"/>
    <row r="3801" s="179" customFormat="1"/>
    <row r="3802" s="179" customFormat="1"/>
    <row r="3803" s="179" customFormat="1"/>
    <row r="3804" s="179" customFormat="1"/>
    <row r="3805" s="179" customFormat="1"/>
    <row r="3806" s="179" customFormat="1"/>
    <row r="3807" s="179" customFormat="1"/>
    <row r="3808" s="179" customFormat="1"/>
    <row r="3809" s="179" customFormat="1"/>
    <row r="3810" s="179" customFormat="1"/>
    <row r="3811" s="179" customFormat="1"/>
    <row r="3812" s="179" customFormat="1"/>
    <row r="3813" s="179" customFormat="1"/>
    <row r="3814" s="179" customFormat="1"/>
    <row r="3815" s="179" customFormat="1"/>
    <row r="3816" s="179" customFormat="1"/>
    <row r="3817" s="179" customFormat="1"/>
    <row r="3818" s="179" customFormat="1"/>
    <row r="3819" s="179" customFormat="1"/>
    <row r="3820" s="179" customFormat="1"/>
    <row r="3821" s="179" customFormat="1"/>
    <row r="3822" s="179" customFormat="1"/>
    <row r="3823" s="179" customFormat="1"/>
    <row r="3824" s="179" customFormat="1"/>
    <row r="3825" s="179" customFormat="1"/>
    <row r="3826" s="179" customFormat="1"/>
    <row r="3827" s="179" customFormat="1"/>
    <row r="3828" s="179" customFormat="1"/>
    <row r="3829" s="179" customFormat="1"/>
    <row r="3830" s="179" customFormat="1"/>
    <row r="3831" s="179" customFormat="1"/>
    <row r="3832" s="179" customFormat="1"/>
    <row r="3833" s="179" customFormat="1"/>
    <row r="3834" s="179" customFormat="1"/>
    <row r="3835" s="179" customFormat="1"/>
    <row r="3836" s="179" customFormat="1"/>
    <row r="3837" s="179" customFormat="1"/>
    <row r="3838" s="179" customFormat="1"/>
    <row r="3839" s="179" customFormat="1"/>
    <row r="3840" s="179" customFormat="1"/>
    <row r="3841" s="179" customFormat="1"/>
    <row r="3842" s="179" customFormat="1"/>
    <row r="3843" s="179" customFormat="1"/>
    <row r="3844" s="179" customFormat="1"/>
    <row r="3845" s="179" customFormat="1"/>
    <row r="3846" s="179" customFormat="1"/>
    <row r="3847" s="179" customFormat="1"/>
    <row r="3848" s="179" customFormat="1"/>
    <row r="3849" s="179" customFormat="1"/>
    <row r="3850" s="179" customFormat="1"/>
    <row r="3851" s="179" customFormat="1"/>
    <row r="3852" s="179" customFormat="1"/>
    <row r="3853" s="179" customFormat="1"/>
    <row r="3854" s="179" customFormat="1"/>
    <row r="3855" s="179" customFormat="1"/>
    <row r="3856" s="179" customFormat="1"/>
    <row r="3857" s="179" customFormat="1"/>
    <row r="3858" s="179" customFormat="1"/>
    <row r="3859" s="179" customFormat="1"/>
    <row r="3860" s="179" customFormat="1"/>
    <row r="3861" s="179" customFormat="1"/>
    <row r="3862" s="179" customFormat="1"/>
    <row r="3863" s="179" customFormat="1"/>
    <row r="3864" s="179" customFormat="1"/>
    <row r="3865" s="179" customFormat="1"/>
    <row r="3866" s="179" customFormat="1"/>
    <row r="3867" s="179" customFormat="1"/>
    <row r="3868" s="179" customFormat="1"/>
    <row r="3869" s="179" customFormat="1"/>
    <row r="3870" s="179" customFormat="1"/>
    <row r="3871" s="179" customFormat="1"/>
    <row r="3872" s="179" customFormat="1"/>
    <row r="3873" s="179" customFormat="1"/>
    <row r="3874" s="179" customFormat="1"/>
    <row r="3875" s="179" customFormat="1"/>
    <row r="3876" s="179" customFormat="1"/>
    <row r="3877" s="179" customFormat="1"/>
    <row r="3878" s="179" customFormat="1"/>
    <row r="3879" s="179" customFormat="1"/>
    <row r="3880" s="179" customFormat="1"/>
    <row r="3881" s="179" customFormat="1"/>
    <row r="3882" s="179" customFormat="1"/>
    <row r="3883" s="179" customFormat="1"/>
    <row r="3884" s="179" customFormat="1"/>
    <row r="3885" s="179" customFormat="1"/>
    <row r="3886" s="179" customFormat="1"/>
    <row r="3887" s="179" customFormat="1"/>
    <row r="3888" s="179" customFormat="1"/>
    <row r="3889" s="179" customFormat="1"/>
    <row r="3890" s="179" customFormat="1"/>
    <row r="3891" s="179" customFormat="1"/>
    <row r="3892" s="179" customFormat="1"/>
    <row r="3893" s="179" customFormat="1"/>
    <row r="3894" s="179" customFormat="1"/>
    <row r="3895" s="179" customFormat="1"/>
    <row r="3896" s="179" customFormat="1"/>
    <row r="3897" s="179" customFormat="1"/>
    <row r="3898" s="179" customFormat="1"/>
    <row r="3899" s="179" customFormat="1"/>
    <row r="3900" s="179" customFormat="1"/>
    <row r="3901" s="179" customFormat="1"/>
    <row r="3902" s="179" customFormat="1"/>
    <row r="3903" s="179" customFormat="1"/>
    <row r="3904" s="179" customFormat="1"/>
    <row r="3905" s="179" customFormat="1"/>
    <row r="3906" s="179" customFormat="1"/>
    <row r="3907" s="179" customFormat="1"/>
    <row r="3908" s="179" customFormat="1"/>
    <row r="3909" s="179" customFormat="1"/>
    <row r="3910" s="179" customFormat="1"/>
    <row r="3911" s="179" customFormat="1"/>
    <row r="3912" s="179" customFormat="1"/>
    <row r="3913" s="179" customFormat="1"/>
    <row r="3914" s="179" customFormat="1"/>
    <row r="3915" s="179" customFormat="1"/>
    <row r="3916" s="179" customFormat="1"/>
    <row r="3917" s="179" customFormat="1"/>
    <row r="3918" s="179" customFormat="1"/>
    <row r="3919" s="179" customFormat="1"/>
    <row r="3920" s="179" customFormat="1"/>
    <row r="3921" s="179" customFormat="1"/>
    <row r="3922" s="179" customFormat="1"/>
    <row r="3923" s="179" customFormat="1"/>
    <row r="3924" s="179" customFormat="1"/>
    <row r="3925" s="179" customFormat="1"/>
    <row r="3926" s="179" customFormat="1"/>
    <row r="3927" s="179" customFormat="1"/>
    <row r="3928" s="179" customFormat="1"/>
    <row r="3929" s="179" customFormat="1"/>
    <row r="3930" s="179" customFormat="1"/>
    <row r="3931" s="179" customFormat="1"/>
    <row r="3932" s="179" customFormat="1"/>
    <row r="3933" s="179" customFormat="1"/>
    <row r="3934" s="179" customFormat="1"/>
    <row r="3935" s="179" customFormat="1"/>
    <row r="3936" s="179" customFormat="1"/>
    <row r="3937" s="179" customFormat="1"/>
    <row r="3938" s="179" customFormat="1"/>
    <row r="3939" s="179" customFormat="1"/>
    <row r="3940" s="179" customFormat="1"/>
    <row r="3941" s="179" customFormat="1"/>
    <row r="3942" s="179" customFormat="1"/>
    <row r="3943" s="179" customFormat="1"/>
    <row r="3944" s="179" customFormat="1"/>
    <row r="3945" s="179" customFormat="1"/>
    <row r="3946" s="179" customFormat="1"/>
    <row r="3947" s="179" customFormat="1"/>
    <row r="3948" s="179" customFormat="1"/>
    <row r="3949" s="179" customFormat="1"/>
    <row r="3950" s="179" customFormat="1"/>
    <row r="3951" s="179" customFormat="1"/>
    <row r="3952" s="179" customFormat="1"/>
    <row r="3953" s="179" customFormat="1"/>
    <row r="3954" s="179" customFormat="1"/>
    <row r="3955" s="179" customFormat="1"/>
    <row r="3956" s="179" customFormat="1"/>
    <row r="3957" s="179" customFormat="1"/>
    <row r="3958" s="179" customFormat="1"/>
    <row r="3959" s="179" customFormat="1"/>
    <row r="3960" s="179" customFormat="1"/>
    <row r="3961" s="179" customFormat="1"/>
    <row r="3962" s="179" customFormat="1"/>
    <row r="3963" s="179" customFormat="1"/>
    <row r="3964" s="179" customFormat="1"/>
    <row r="3965" s="179" customFormat="1"/>
    <row r="3966" s="179" customFormat="1"/>
    <row r="3967" s="179" customFormat="1"/>
    <row r="3968" s="179" customFormat="1"/>
    <row r="3969" s="179" customFormat="1"/>
    <row r="3970" s="179" customFormat="1"/>
    <row r="3971" s="179" customFormat="1"/>
    <row r="3972" s="179" customFormat="1"/>
    <row r="3973" s="179" customFormat="1"/>
    <row r="3974" s="179" customFormat="1"/>
    <row r="3975" s="179" customFormat="1"/>
    <row r="3976" s="179" customFormat="1"/>
    <row r="3977" s="179" customFormat="1"/>
    <row r="3978" s="179" customFormat="1"/>
    <row r="3979" s="179" customFormat="1"/>
    <row r="3980" s="179" customFormat="1"/>
    <row r="3981" s="179" customFormat="1"/>
    <row r="3982" s="179" customFormat="1"/>
    <row r="3983" s="179" customFormat="1"/>
    <row r="3984" s="179" customFormat="1"/>
    <row r="3985" s="179" customFormat="1"/>
    <row r="3986" s="179" customFormat="1"/>
    <row r="3987" s="179" customFormat="1"/>
    <row r="3988" s="179" customFormat="1"/>
    <row r="3989" s="179" customFormat="1"/>
    <row r="3990" s="179" customFormat="1"/>
    <row r="3991" s="179" customFormat="1"/>
    <row r="3992" s="179" customFormat="1"/>
    <row r="3993" s="179" customFormat="1"/>
    <row r="3994" s="179" customFormat="1"/>
    <row r="3995" s="179" customFormat="1"/>
    <row r="3996" s="179" customFormat="1"/>
    <row r="3997" s="179" customFormat="1"/>
    <row r="3998" s="179" customFormat="1"/>
    <row r="3999" s="179" customFormat="1"/>
    <row r="4000" s="179" customFormat="1"/>
    <row r="4001" s="179" customFormat="1"/>
    <row r="4002" s="179" customFormat="1"/>
    <row r="4003" s="179" customFormat="1"/>
    <row r="4004" s="179" customFormat="1"/>
    <row r="4005" s="179" customFormat="1"/>
    <row r="4006" s="179" customFormat="1"/>
    <row r="4007" s="179" customFormat="1"/>
    <row r="4008" s="179" customFormat="1"/>
    <row r="4009" s="179" customFormat="1"/>
    <row r="4010" s="179" customFormat="1"/>
    <row r="4011" s="179" customFormat="1"/>
    <row r="4012" s="179" customFormat="1"/>
    <row r="4013" s="179" customFormat="1"/>
    <row r="4014" s="179" customFormat="1"/>
    <row r="4015" s="179" customFormat="1"/>
    <row r="4016" s="179" customFormat="1"/>
    <row r="4017" s="179" customFormat="1"/>
    <row r="4018" s="179" customFormat="1"/>
    <row r="4019" s="179" customFormat="1"/>
    <row r="4020" s="179" customFormat="1"/>
    <row r="4021" s="179" customFormat="1"/>
    <row r="4022" s="179" customFormat="1"/>
    <row r="4023" s="179" customFormat="1"/>
    <row r="4024" s="179" customFormat="1"/>
    <row r="4025" s="179" customFormat="1"/>
    <row r="4026" s="179" customFormat="1"/>
    <row r="4027" s="179" customFormat="1"/>
    <row r="4028" s="179" customFormat="1"/>
    <row r="4029" s="179" customFormat="1"/>
    <row r="4030" s="179" customFormat="1"/>
    <row r="4031" s="179" customFormat="1"/>
    <row r="4032" s="179" customFormat="1"/>
    <row r="4033" s="179" customFormat="1"/>
    <row r="4034" s="179" customFormat="1"/>
    <row r="4035" s="179" customFormat="1"/>
    <row r="4036" s="179" customFormat="1"/>
    <row r="4037" s="179" customFormat="1"/>
    <row r="4038" s="179" customFormat="1"/>
    <row r="4039" s="179" customFormat="1"/>
    <row r="4040" s="179" customFormat="1"/>
    <row r="4041" s="179" customFormat="1"/>
    <row r="4042" s="179" customFormat="1"/>
    <row r="4043" s="179" customFormat="1"/>
    <row r="4044" s="179" customFormat="1"/>
    <row r="4045" s="179" customFormat="1"/>
    <row r="4046" s="179" customFormat="1"/>
    <row r="4047" s="179" customFormat="1"/>
    <row r="4048" s="179" customFormat="1"/>
    <row r="4049" s="179" customFormat="1"/>
    <row r="4050" s="179" customFormat="1"/>
    <row r="4051" s="179" customFormat="1"/>
    <row r="4052" s="179" customFormat="1"/>
    <row r="4053" s="179" customFormat="1"/>
    <row r="4054" s="179" customFormat="1"/>
    <row r="4055" s="179" customFormat="1"/>
    <row r="4056" s="179" customFormat="1"/>
    <row r="4057" s="179" customFormat="1"/>
    <row r="4058" s="179" customFormat="1"/>
    <row r="4059" s="179" customFormat="1"/>
    <row r="4060" s="179" customFormat="1"/>
    <row r="4061" s="179" customFormat="1"/>
    <row r="4062" s="179" customFormat="1"/>
    <row r="4063" s="179" customFormat="1"/>
    <row r="4064" s="179" customFormat="1"/>
    <row r="4065" s="179" customFormat="1"/>
    <row r="4066" s="179" customFormat="1"/>
    <row r="4067" s="179" customFormat="1"/>
    <row r="4068" s="179" customFormat="1"/>
    <row r="4069" s="179" customFormat="1"/>
    <row r="4070" s="179" customFormat="1"/>
    <row r="4071" s="179" customFormat="1"/>
    <row r="4072" s="179" customFormat="1"/>
    <row r="4073" s="179" customFormat="1"/>
    <row r="4074" s="179" customFormat="1"/>
    <row r="4075" s="179" customFormat="1"/>
    <row r="4076" s="179" customFormat="1"/>
    <row r="4077" s="179" customFormat="1"/>
    <row r="4078" s="179" customFormat="1"/>
    <row r="4079" s="179" customFormat="1"/>
    <row r="4080" s="179" customFormat="1"/>
    <row r="4081" s="179" customFormat="1"/>
    <row r="4082" s="179" customFormat="1"/>
    <row r="4083" s="179" customFormat="1"/>
    <row r="4084" s="179" customFormat="1"/>
    <row r="4085" s="179" customFormat="1"/>
    <row r="4086" s="179" customFormat="1"/>
    <row r="4087" s="179" customFormat="1"/>
    <row r="4088" s="179" customFormat="1"/>
    <row r="4089" s="179" customFormat="1"/>
    <row r="4090" s="179" customFormat="1"/>
    <row r="4091" s="179" customFormat="1"/>
    <row r="4092" s="179" customFormat="1"/>
    <row r="4093" s="179" customFormat="1"/>
    <row r="4094" s="179" customFormat="1"/>
    <row r="4095" s="179" customFormat="1"/>
    <row r="4096" s="179" customFormat="1"/>
    <row r="4097" s="179" customFormat="1"/>
    <row r="4098" s="179" customFormat="1"/>
    <row r="4099" s="179" customFormat="1"/>
    <row r="4100" s="179" customFormat="1"/>
    <row r="4101" s="179" customFormat="1"/>
    <row r="4102" s="179" customFormat="1"/>
    <row r="4103" s="179" customFormat="1"/>
    <row r="4104" s="179" customFormat="1"/>
    <row r="4105" s="179" customFormat="1"/>
    <row r="4106" s="179" customFormat="1"/>
    <row r="4107" s="179" customFormat="1"/>
    <row r="4108" s="179" customFormat="1"/>
    <row r="4109" s="179" customFormat="1"/>
    <row r="4110" s="179" customFormat="1"/>
    <row r="4111" s="179" customFormat="1"/>
    <row r="4112" s="179" customFormat="1"/>
    <row r="4113" s="179" customFormat="1"/>
    <row r="4114" s="179" customFormat="1"/>
    <row r="4115" s="179" customFormat="1"/>
    <row r="4116" s="179" customFormat="1"/>
    <row r="4117" s="179" customFormat="1"/>
    <row r="4118" s="179" customFormat="1"/>
    <row r="4119" s="179" customFormat="1"/>
    <row r="4120" s="179" customFormat="1"/>
    <row r="4121" s="179" customFormat="1"/>
    <row r="4122" s="179" customFormat="1"/>
    <row r="4123" s="179" customFormat="1"/>
    <row r="4124" s="179" customFormat="1"/>
    <row r="4125" s="179" customFormat="1"/>
    <row r="4126" s="179" customFormat="1"/>
    <row r="4127" s="179" customFormat="1"/>
    <row r="4128" s="179" customFormat="1"/>
    <row r="4129" s="179" customFormat="1"/>
    <row r="4130" s="179" customFormat="1"/>
    <row r="4131" s="179" customFormat="1"/>
    <row r="4132" s="179" customFormat="1"/>
    <row r="4133" s="179" customFormat="1"/>
    <row r="4134" s="179" customFormat="1"/>
    <row r="4135" s="179" customFormat="1"/>
    <row r="4136" s="179" customFormat="1"/>
    <row r="4137" s="179" customFormat="1"/>
    <row r="4138" s="179" customFormat="1"/>
    <row r="4139" s="179" customFormat="1"/>
    <row r="4140" s="179" customFormat="1"/>
    <row r="4141" s="179" customFormat="1"/>
    <row r="4142" s="179" customFormat="1"/>
    <row r="4143" s="179" customFormat="1"/>
    <row r="4144" s="179" customFormat="1"/>
    <row r="4145" s="179" customFormat="1"/>
    <row r="4146" s="179" customFormat="1"/>
    <row r="4147" s="179" customFormat="1"/>
    <row r="4148" s="179" customFormat="1"/>
    <row r="4149" s="179" customFormat="1"/>
    <row r="4150" s="179" customFormat="1"/>
    <row r="4151" s="179" customFormat="1"/>
    <row r="4152" s="179" customFormat="1"/>
    <row r="4153" s="179" customFormat="1"/>
    <row r="4154" s="179" customFormat="1"/>
    <row r="4155" s="179" customFormat="1"/>
    <row r="4156" s="179" customFormat="1"/>
    <row r="4157" s="179" customFormat="1"/>
    <row r="4158" s="179" customFormat="1"/>
    <row r="4159" s="179" customFormat="1"/>
    <row r="4160" s="179" customFormat="1"/>
    <row r="4161" s="179" customFormat="1"/>
    <row r="4162" s="179" customFormat="1"/>
    <row r="4163" s="179" customFormat="1"/>
    <row r="4164" s="179" customFormat="1"/>
    <row r="4165" s="179" customFormat="1"/>
    <row r="4166" s="179" customFormat="1"/>
    <row r="4167" s="179" customFormat="1"/>
    <row r="4168" s="179" customFormat="1"/>
    <row r="4169" s="179" customFormat="1"/>
    <row r="4170" s="179" customFormat="1"/>
    <row r="4171" s="179" customFormat="1"/>
    <row r="4172" s="179" customFormat="1"/>
    <row r="4173" s="179" customFormat="1"/>
    <row r="4174" s="179" customFormat="1"/>
    <row r="4175" s="179" customFormat="1"/>
    <row r="4176" s="179" customFormat="1"/>
    <row r="4177" s="179" customFormat="1"/>
    <row r="4178" s="179" customFormat="1"/>
    <row r="4179" s="179" customFormat="1"/>
    <row r="4180" s="179" customFormat="1"/>
    <row r="4181" s="179" customFormat="1"/>
    <row r="4182" s="179" customFormat="1"/>
    <row r="4183" s="179" customFormat="1"/>
    <row r="4184" s="179" customFormat="1"/>
    <row r="4185" s="179" customFormat="1"/>
    <row r="4186" s="179" customFormat="1"/>
    <row r="4187" s="179" customFormat="1"/>
    <row r="4188" s="179" customFormat="1"/>
    <row r="4189" s="179" customFormat="1"/>
    <row r="4190" s="179" customFormat="1"/>
    <row r="4191" s="179" customFormat="1"/>
    <row r="4192" s="179" customFormat="1"/>
    <row r="4193" s="179" customFormat="1"/>
    <row r="4194" s="179" customFormat="1"/>
    <row r="4195" s="179" customFormat="1"/>
    <row r="4196" s="179" customFormat="1"/>
    <row r="4197" s="179" customFormat="1"/>
    <row r="4198" s="179" customFormat="1"/>
    <row r="4199" s="179" customFormat="1"/>
    <row r="4200" s="179" customFormat="1"/>
    <row r="4201" s="179" customFormat="1"/>
    <row r="4202" s="179" customFormat="1"/>
    <row r="4203" s="179" customFormat="1"/>
    <row r="4204" s="179" customFormat="1"/>
    <row r="4205" s="179" customFormat="1"/>
    <row r="4206" s="179" customFormat="1"/>
    <row r="4207" s="179" customFormat="1"/>
    <row r="4208" s="179" customFormat="1"/>
    <row r="4209" s="179" customFormat="1"/>
    <row r="4210" s="179" customFormat="1"/>
    <row r="4211" s="179" customFormat="1"/>
    <row r="4212" s="179" customFormat="1"/>
    <row r="4213" s="179" customFormat="1"/>
    <row r="4214" s="179" customFormat="1"/>
    <row r="4215" s="179" customFormat="1"/>
    <row r="4216" s="179" customFormat="1"/>
    <row r="4217" s="179" customFormat="1"/>
    <row r="4218" s="179" customFormat="1"/>
    <row r="4219" s="179" customFormat="1"/>
    <row r="4220" s="179" customFormat="1"/>
    <row r="4221" s="179" customFormat="1"/>
    <row r="4222" s="179" customFormat="1"/>
    <row r="4223" s="179" customFormat="1"/>
    <row r="4224" s="179" customFormat="1"/>
    <row r="4225" s="179" customFormat="1"/>
    <row r="4226" s="179" customFormat="1"/>
    <row r="4227" s="179" customFormat="1"/>
    <row r="4228" s="179" customFormat="1"/>
    <row r="4229" s="179" customFormat="1"/>
    <row r="4230" s="179" customFormat="1"/>
    <row r="4231" s="179" customFormat="1"/>
    <row r="4232" s="179" customFormat="1"/>
    <row r="4233" s="179" customFormat="1"/>
    <row r="4234" s="179" customFormat="1"/>
    <row r="4235" s="179" customFormat="1"/>
    <row r="4236" s="179" customFormat="1"/>
    <row r="4237" s="179" customFormat="1"/>
    <row r="4238" s="179" customFormat="1"/>
    <row r="4239" s="179" customFormat="1"/>
    <row r="4240" s="179" customFormat="1"/>
    <row r="4241" s="179" customFormat="1"/>
    <row r="4242" s="179" customFormat="1"/>
    <row r="4243" s="179" customFormat="1"/>
    <row r="4244" s="179" customFormat="1"/>
    <row r="4245" s="179" customFormat="1"/>
    <row r="4246" s="179" customFormat="1"/>
    <row r="4247" s="179" customFormat="1"/>
    <row r="4248" s="179" customFormat="1"/>
    <row r="4249" s="179" customFormat="1"/>
    <row r="4250" s="179" customFormat="1"/>
    <row r="4251" s="179" customFormat="1"/>
    <row r="4252" s="179" customFormat="1"/>
    <row r="4253" s="179" customFormat="1"/>
    <row r="4254" s="179" customFormat="1"/>
    <row r="4255" s="179" customFormat="1"/>
    <row r="4256" s="179" customFormat="1"/>
    <row r="4257" s="179" customFormat="1"/>
    <row r="4258" s="179" customFormat="1"/>
    <row r="4259" s="179" customFormat="1"/>
    <row r="4260" s="179" customFormat="1"/>
    <row r="4261" s="179" customFormat="1"/>
    <row r="4262" s="179" customFormat="1"/>
    <row r="4263" s="179" customFormat="1"/>
    <row r="4264" s="179" customFormat="1"/>
    <row r="4265" s="179" customFormat="1"/>
    <row r="4266" s="179" customFormat="1"/>
    <row r="4267" s="179" customFormat="1"/>
    <row r="4268" s="179" customFormat="1"/>
    <row r="4269" s="179" customFormat="1"/>
    <row r="4270" s="179" customFormat="1"/>
    <row r="4271" s="179" customFormat="1"/>
    <row r="4272" s="179" customFormat="1"/>
    <row r="4273" s="179" customFormat="1"/>
    <row r="4274" s="179" customFormat="1"/>
    <row r="4275" s="179" customFormat="1"/>
    <row r="4276" s="179" customFormat="1"/>
    <row r="4277" s="179" customFormat="1"/>
    <row r="4278" s="179" customFormat="1"/>
    <row r="4279" s="179" customFormat="1"/>
    <row r="4280" s="179" customFormat="1"/>
    <row r="4281" s="179" customFormat="1"/>
    <row r="4282" s="179" customFormat="1"/>
    <row r="4283" s="179" customFormat="1"/>
    <row r="4284" s="179" customFormat="1"/>
    <row r="4285" s="179" customFormat="1"/>
    <row r="4286" s="179" customFormat="1"/>
    <row r="4287" s="179" customFormat="1"/>
    <row r="4288" s="179" customFormat="1"/>
    <row r="4289" s="179" customFormat="1"/>
    <row r="4290" s="179" customFormat="1"/>
    <row r="4291" s="179" customFormat="1"/>
    <row r="4292" s="179" customFormat="1"/>
    <row r="4293" s="179" customFormat="1"/>
    <row r="4294" s="179" customFormat="1"/>
    <row r="4295" s="179" customFormat="1"/>
    <row r="4296" s="179" customFormat="1"/>
    <row r="4297" s="179" customFormat="1"/>
    <row r="4298" s="179" customFormat="1"/>
    <row r="4299" s="179" customFormat="1"/>
    <row r="4300" s="179" customFormat="1"/>
    <row r="4301" s="179" customFormat="1"/>
    <row r="4302" s="179" customFormat="1"/>
    <row r="4303" s="179" customFormat="1"/>
    <row r="4304" s="179" customFormat="1"/>
    <row r="4305" s="179" customFormat="1"/>
    <row r="4306" s="179" customFormat="1"/>
    <row r="4307" s="179" customFormat="1"/>
    <row r="4308" s="179" customFormat="1"/>
    <row r="4309" s="179" customFormat="1"/>
    <row r="4310" s="179" customFormat="1"/>
    <row r="4311" s="179" customFormat="1"/>
    <row r="4312" s="179" customFormat="1"/>
    <row r="4313" s="179" customFormat="1"/>
    <row r="4314" s="179" customFormat="1"/>
    <row r="4315" s="179" customFormat="1"/>
    <row r="4316" s="179" customFormat="1"/>
    <row r="4317" s="179" customFormat="1"/>
    <row r="4318" s="179" customFormat="1"/>
    <row r="4319" s="179" customFormat="1"/>
    <row r="4320" s="179" customFormat="1"/>
    <row r="4321" s="179" customFormat="1"/>
    <row r="4322" s="179" customFormat="1"/>
    <row r="4323" s="179" customFormat="1"/>
    <row r="4324" s="179" customFormat="1"/>
    <row r="4325" s="179" customFormat="1"/>
    <row r="4326" s="179" customFormat="1"/>
    <row r="4327" s="179" customFormat="1"/>
    <row r="4328" s="179" customFormat="1"/>
    <row r="4329" s="179" customFormat="1"/>
    <row r="4330" s="179" customFormat="1"/>
    <row r="4331" s="179" customFormat="1"/>
    <row r="4332" s="179" customFormat="1"/>
    <row r="4333" s="179" customFormat="1"/>
    <row r="4334" s="179" customFormat="1"/>
    <row r="4335" s="179" customFormat="1"/>
    <row r="4336" s="179" customFormat="1"/>
    <row r="4337" s="179" customFormat="1"/>
    <row r="4338" s="179" customFormat="1"/>
    <row r="4339" s="179" customFormat="1"/>
    <row r="4340" s="179" customFormat="1"/>
    <row r="4341" s="179" customFormat="1"/>
    <row r="4342" s="179" customFormat="1"/>
    <row r="4343" s="179" customFormat="1"/>
    <row r="4344" s="179" customFormat="1"/>
    <row r="4345" s="179" customFormat="1"/>
    <row r="4346" s="179" customFormat="1"/>
    <row r="4347" s="179" customFormat="1"/>
    <row r="4348" s="179" customFormat="1"/>
    <row r="4349" s="179" customFormat="1"/>
    <row r="4350" s="179" customFormat="1"/>
    <row r="4351" s="179" customFormat="1"/>
    <row r="4352" s="179" customFormat="1"/>
    <row r="4353" s="179" customFormat="1"/>
    <row r="4354" s="179" customFormat="1"/>
    <row r="4355" s="179" customFormat="1"/>
    <row r="4356" s="179" customFormat="1"/>
    <row r="4357" s="179" customFormat="1"/>
    <row r="4358" s="179" customFormat="1"/>
    <row r="4359" s="179" customFormat="1"/>
    <row r="4360" s="179" customFormat="1"/>
    <row r="4361" s="179" customFormat="1"/>
    <row r="4362" s="179" customFormat="1"/>
    <row r="4363" s="179" customFormat="1"/>
    <row r="4364" s="179" customFormat="1"/>
    <row r="4365" s="179" customFormat="1"/>
    <row r="4366" s="179" customFormat="1"/>
    <row r="4367" s="179" customFormat="1"/>
    <row r="4368" s="179" customFormat="1"/>
    <row r="4369" s="179" customFormat="1"/>
    <row r="4370" s="179" customFormat="1"/>
    <row r="4371" s="179" customFormat="1"/>
    <row r="4372" s="179" customFormat="1"/>
    <row r="4373" s="179" customFormat="1"/>
    <row r="4374" s="179" customFormat="1"/>
    <row r="4375" s="179" customFormat="1"/>
    <row r="4376" s="179" customFormat="1"/>
    <row r="4377" s="179" customFormat="1"/>
    <row r="4378" s="179" customFormat="1"/>
    <row r="4379" s="179" customFormat="1"/>
    <row r="4380" s="179" customFormat="1"/>
    <row r="4381" s="179" customFormat="1"/>
    <row r="4382" s="179" customFormat="1"/>
    <row r="4383" s="179" customFormat="1"/>
    <row r="4384" s="179" customFormat="1"/>
    <row r="4385" s="179" customFormat="1"/>
    <row r="4386" s="179" customFormat="1"/>
    <row r="4387" s="179" customFormat="1"/>
    <row r="4388" s="179" customFormat="1"/>
    <row r="4389" s="179" customFormat="1"/>
    <row r="4390" s="179" customFormat="1"/>
    <row r="4391" s="179" customFormat="1"/>
    <row r="4392" s="179" customFormat="1"/>
    <row r="4393" s="179" customFormat="1"/>
    <row r="4394" s="179" customFormat="1"/>
    <row r="4395" s="179" customFormat="1"/>
    <row r="4396" s="179" customFormat="1"/>
    <row r="4397" s="179" customFormat="1"/>
    <row r="4398" s="179" customFormat="1"/>
    <row r="4399" s="179" customFormat="1"/>
    <row r="4400" s="179" customFormat="1"/>
    <row r="4401" s="179" customFormat="1"/>
    <row r="4402" s="179" customFormat="1"/>
    <row r="4403" s="179" customFormat="1"/>
    <row r="4404" s="179" customFormat="1"/>
    <row r="4405" s="179" customFormat="1"/>
    <row r="4406" s="179" customFormat="1"/>
    <row r="4407" s="179" customFormat="1"/>
    <row r="4408" s="179" customFormat="1"/>
    <row r="4409" s="179" customFormat="1"/>
    <row r="4410" s="179" customFormat="1"/>
    <row r="4411" s="179" customFormat="1"/>
    <row r="4412" s="179" customFormat="1"/>
    <row r="4413" s="179" customFormat="1"/>
    <row r="4414" s="179" customFormat="1"/>
    <row r="4415" s="179" customFormat="1"/>
    <row r="4416" s="179" customFormat="1"/>
    <row r="4417" s="179" customFormat="1"/>
    <row r="4418" s="179" customFormat="1"/>
    <row r="4419" s="179" customFormat="1"/>
    <row r="4420" s="179" customFormat="1"/>
    <row r="4421" s="179" customFormat="1"/>
    <row r="4422" s="179" customFormat="1"/>
    <row r="4423" s="179" customFormat="1"/>
    <row r="4424" s="179" customFormat="1"/>
    <row r="4425" s="179" customFormat="1"/>
    <row r="4426" s="179" customFormat="1"/>
    <row r="4427" s="179" customFormat="1"/>
    <row r="4428" s="179" customFormat="1"/>
    <row r="4429" s="179" customFormat="1"/>
    <row r="4430" s="179" customFormat="1"/>
    <row r="4431" s="179" customFormat="1"/>
    <row r="4432" s="179" customFormat="1"/>
    <row r="4433" s="179" customFormat="1"/>
    <row r="4434" s="179" customFormat="1"/>
    <row r="4435" s="179" customFormat="1"/>
    <row r="4436" s="179" customFormat="1"/>
    <row r="4437" s="179" customFormat="1"/>
    <row r="4438" s="179" customFormat="1"/>
    <row r="4439" s="179" customFormat="1"/>
    <row r="4440" s="179" customFormat="1"/>
    <row r="4441" s="179" customFormat="1"/>
    <row r="4442" s="179" customFormat="1"/>
    <row r="4443" s="179" customFormat="1"/>
    <row r="4444" s="179" customFormat="1"/>
    <row r="4445" s="179" customFormat="1"/>
    <row r="4446" s="179" customFormat="1"/>
    <row r="4447" s="179" customFormat="1"/>
    <row r="4448" s="179" customFormat="1"/>
    <row r="4449" s="179" customFormat="1"/>
    <row r="4450" s="179" customFormat="1"/>
    <row r="4451" s="179" customFormat="1"/>
    <row r="4452" s="179" customFormat="1"/>
    <row r="4453" s="179" customFormat="1"/>
    <row r="4454" s="179" customFormat="1"/>
    <row r="4455" s="179" customFormat="1"/>
    <row r="4456" s="179" customFormat="1"/>
    <row r="4457" s="179" customFormat="1"/>
    <row r="4458" s="179" customFormat="1"/>
    <row r="4459" s="179" customFormat="1"/>
    <row r="4460" s="179" customFormat="1"/>
    <row r="4461" s="179" customFormat="1"/>
    <row r="4462" s="179" customFormat="1"/>
    <row r="4463" s="179" customFormat="1"/>
    <row r="4464" s="179" customFormat="1"/>
    <row r="4465" s="179" customFormat="1"/>
    <row r="4466" s="179" customFormat="1"/>
    <row r="4467" s="179" customFormat="1"/>
    <row r="4468" s="179" customFormat="1"/>
    <row r="4469" s="179" customFormat="1"/>
    <row r="4470" s="179" customFormat="1"/>
    <row r="4471" s="179" customFormat="1"/>
    <row r="4472" s="179" customFormat="1"/>
    <row r="4473" s="179" customFormat="1"/>
    <row r="4474" s="179" customFormat="1"/>
    <row r="4475" s="179" customFormat="1"/>
    <row r="4476" s="179" customFormat="1"/>
    <row r="4477" s="179" customFormat="1"/>
    <row r="4478" s="179" customFormat="1"/>
    <row r="4479" s="179" customFormat="1"/>
    <row r="4480" s="179" customFormat="1"/>
    <row r="4481" s="179" customFormat="1"/>
    <row r="4482" s="179" customFormat="1"/>
    <row r="4483" s="179" customFormat="1"/>
    <row r="4484" s="179" customFormat="1"/>
    <row r="4485" s="179" customFormat="1"/>
    <row r="4486" s="179" customFormat="1"/>
    <row r="4487" s="179" customFormat="1"/>
    <row r="4488" s="179" customFormat="1"/>
    <row r="4489" s="179" customFormat="1"/>
    <row r="4490" s="179" customFormat="1"/>
    <row r="4491" s="179" customFormat="1"/>
    <row r="4492" s="179" customFormat="1"/>
    <row r="4493" s="179" customFormat="1"/>
    <row r="4494" s="179" customFormat="1"/>
    <row r="4495" s="179" customFormat="1"/>
    <row r="4496" s="179" customFormat="1"/>
    <row r="4497" s="179" customFormat="1"/>
    <row r="4498" s="179" customFormat="1"/>
    <row r="4499" s="179" customFormat="1"/>
    <row r="4500" s="179" customFormat="1"/>
    <row r="4501" s="179" customFormat="1"/>
    <row r="4502" s="179" customFormat="1"/>
    <row r="4503" s="179" customFormat="1"/>
    <row r="4504" s="179" customFormat="1"/>
    <row r="4505" s="179" customFormat="1"/>
    <row r="4506" s="179" customFormat="1"/>
    <row r="4507" s="179" customFormat="1"/>
    <row r="4508" s="179" customFormat="1"/>
    <row r="4509" s="179" customFormat="1"/>
    <row r="4510" s="179" customFormat="1"/>
    <row r="4511" s="179" customFormat="1"/>
    <row r="4512" s="179" customFormat="1"/>
    <row r="4513" s="179" customFormat="1"/>
    <row r="4514" s="179" customFormat="1"/>
    <row r="4515" s="179" customFormat="1"/>
    <row r="4516" s="179" customFormat="1"/>
    <row r="4517" s="179" customFormat="1"/>
    <row r="4518" s="179" customFormat="1"/>
    <row r="4519" s="179" customFormat="1"/>
    <row r="4520" s="179" customFormat="1"/>
    <row r="4521" s="179" customFormat="1"/>
    <row r="4522" s="179" customFormat="1"/>
    <row r="4523" s="179" customFormat="1"/>
    <row r="4524" s="179" customFormat="1"/>
    <row r="4525" s="179" customFormat="1"/>
    <row r="4526" s="179" customFormat="1"/>
    <row r="4527" s="179" customFormat="1"/>
    <row r="4528" s="179" customFormat="1"/>
    <row r="4529" s="179" customFormat="1"/>
    <row r="4530" s="179" customFormat="1"/>
    <row r="4531" s="179" customFormat="1"/>
    <row r="4532" s="179" customFormat="1"/>
    <row r="4533" s="179" customFormat="1"/>
    <row r="4534" s="179" customFormat="1"/>
    <row r="4535" s="179" customFormat="1"/>
    <row r="4536" s="179" customFormat="1"/>
    <row r="4537" s="179" customFormat="1"/>
    <row r="4538" s="179" customFormat="1"/>
    <row r="4539" s="179" customFormat="1"/>
    <row r="4540" s="179" customFormat="1"/>
    <row r="4541" s="179" customFormat="1"/>
    <row r="4542" s="179" customFormat="1"/>
    <row r="4543" s="179" customFormat="1"/>
    <row r="4544" s="179" customFormat="1"/>
    <row r="4545" s="179" customFormat="1"/>
    <row r="4546" s="179" customFormat="1"/>
    <row r="4547" s="179" customFormat="1"/>
    <row r="4548" s="179" customFormat="1"/>
    <row r="4549" s="179" customFormat="1"/>
    <row r="4550" s="179" customFormat="1"/>
    <row r="4551" s="179" customFormat="1"/>
    <row r="4552" s="179" customFormat="1"/>
    <row r="4553" s="179" customFormat="1"/>
    <row r="4554" s="179" customFormat="1"/>
    <row r="4555" s="179" customFormat="1"/>
    <row r="4556" s="179" customFormat="1"/>
    <row r="4557" s="179" customFormat="1"/>
    <row r="4558" s="179" customFormat="1"/>
    <row r="4559" s="179" customFormat="1"/>
    <row r="4560" s="179" customFormat="1"/>
    <row r="4561" s="179" customFormat="1"/>
    <row r="4562" s="179" customFormat="1"/>
    <row r="4563" s="179" customFormat="1"/>
    <row r="4564" s="179" customFormat="1"/>
    <row r="4565" s="179" customFormat="1"/>
    <row r="4566" s="179" customFormat="1"/>
    <row r="4567" s="179" customFormat="1"/>
    <row r="4568" s="179" customFormat="1"/>
    <row r="4569" s="179" customFormat="1"/>
    <row r="4570" s="179" customFormat="1"/>
    <row r="4571" s="179" customFormat="1"/>
    <row r="4572" s="179" customFormat="1"/>
    <row r="4573" s="179" customFormat="1"/>
    <row r="4574" s="179" customFormat="1"/>
    <row r="4575" s="179" customFormat="1"/>
    <row r="4576" s="179" customFormat="1"/>
    <row r="4577" s="179" customFormat="1"/>
    <row r="4578" s="179" customFormat="1"/>
    <row r="4579" s="179" customFormat="1"/>
    <row r="4580" s="179" customFormat="1"/>
    <row r="4581" s="179" customFormat="1"/>
    <row r="4582" s="179" customFormat="1"/>
    <row r="4583" s="179" customFormat="1"/>
    <row r="4584" s="179" customFormat="1"/>
    <row r="4585" s="179" customFormat="1"/>
    <row r="4586" s="179" customFormat="1"/>
    <row r="4587" s="179" customFormat="1"/>
    <row r="4588" s="179" customFormat="1"/>
    <row r="4589" s="179" customFormat="1"/>
    <row r="4590" s="179" customFormat="1"/>
    <row r="4591" s="179" customFormat="1"/>
    <row r="4592" s="179" customFormat="1"/>
    <row r="4593" s="179" customFormat="1"/>
    <row r="4594" s="179" customFormat="1"/>
    <row r="4595" s="179" customFormat="1"/>
    <row r="4596" s="179" customFormat="1"/>
    <row r="4597" s="179" customFormat="1"/>
    <row r="4598" s="179" customFormat="1"/>
    <row r="4599" s="179" customFormat="1"/>
    <row r="4600" s="179" customFormat="1"/>
    <row r="4601" s="179" customFormat="1"/>
    <row r="4602" s="179" customFormat="1"/>
    <row r="4603" s="179" customFormat="1"/>
    <row r="4604" s="179" customFormat="1"/>
    <row r="4605" s="179" customFormat="1"/>
    <row r="4606" s="179" customFormat="1"/>
    <row r="4607" s="179" customFormat="1"/>
    <row r="4608" s="179" customFormat="1"/>
    <row r="4609" s="179" customFormat="1"/>
    <row r="4610" s="179" customFormat="1"/>
    <row r="4611" s="179" customFormat="1"/>
    <row r="4612" s="179" customFormat="1"/>
    <row r="4613" s="179" customFormat="1"/>
    <row r="4614" s="179" customFormat="1"/>
    <row r="4615" s="179" customFormat="1"/>
    <row r="4616" s="179" customFormat="1"/>
    <row r="4617" s="179" customFormat="1"/>
    <row r="4618" s="179" customFormat="1"/>
    <row r="4619" s="179" customFormat="1"/>
    <row r="4620" s="179" customFormat="1"/>
    <row r="4621" s="179" customFormat="1"/>
    <row r="4622" s="179" customFormat="1"/>
    <row r="4623" s="179" customFormat="1"/>
    <row r="4624" s="179" customFormat="1"/>
    <row r="4625" s="179" customFormat="1"/>
    <row r="4626" s="179" customFormat="1"/>
    <row r="4627" s="179" customFormat="1"/>
    <row r="4628" s="179" customFormat="1"/>
    <row r="4629" s="179" customFormat="1"/>
    <row r="4630" s="179" customFormat="1"/>
    <row r="4631" s="179" customFormat="1"/>
    <row r="4632" s="179" customFormat="1"/>
    <row r="4633" s="179" customFormat="1"/>
    <row r="4634" s="179" customFormat="1"/>
    <row r="4635" s="179" customFormat="1"/>
    <row r="4636" s="179" customFormat="1"/>
    <row r="4637" s="179" customFormat="1"/>
    <row r="4638" s="179" customFormat="1"/>
    <row r="4639" s="179" customFormat="1"/>
    <row r="4640" s="179" customFormat="1"/>
    <row r="4641" s="179" customFormat="1"/>
    <row r="4642" s="179" customFormat="1"/>
    <row r="4643" s="179" customFormat="1"/>
    <row r="4644" s="179" customFormat="1"/>
    <row r="4645" s="179" customFormat="1"/>
    <row r="4646" s="179" customFormat="1"/>
    <row r="4647" s="179" customFormat="1"/>
    <row r="4648" s="179" customFormat="1"/>
    <row r="4649" s="179" customFormat="1"/>
    <row r="4650" s="179" customFormat="1"/>
    <row r="4651" s="179" customFormat="1"/>
    <row r="4652" s="179" customFormat="1"/>
    <row r="4653" s="179" customFormat="1"/>
    <row r="4654" s="179" customFormat="1"/>
    <row r="4655" s="179" customFormat="1"/>
    <row r="4656" s="179" customFormat="1"/>
    <row r="4657" s="179" customFormat="1"/>
    <row r="4658" s="179" customFormat="1"/>
    <row r="4659" s="179" customFormat="1"/>
    <row r="4660" s="179" customFormat="1"/>
    <row r="4661" s="179" customFormat="1"/>
    <row r="4662" s="179" customFormat="1"/>
    <row r="4663" s="179" customFormat="1"/>
    <row r="4664" s="179" customFormat="1"/>
    <row r="4665" s="179" customFormat="1"/>
    <row r="4666" s="179" customFormat="1"/>
    <row r="4667" s="179" customFormat="1"/>
    <row r="4668" s="179" customFormat="1"/>
    <row r="4669" s="179" customFormat="1"/>
    <row r="4670" s="179" customFormat="1"/>
    <row r="4671" s="179" customFormat="1"/>
    <row r="4672" s="179" customFormat="1"/>
    <row r="4673" s="179" customFormat="1"/>
    <row r="4674" s="179" customFormat="1"/>
    <row r="4675" s="179" customFormat="1"/>
    <row r="4676" s="179" customFormat="1"/>
    <row r="4677" s="179" customFormat="1"/>
    <row r="4678" s="179" customFormat="1"/>
    <row r="4679" s="179" customFormat="1"/>
    <row r="4680" s="179" customFormat="1"/>
    <row r="4681" s="179" customFormat="1"/>
    <row r="4682" s="179" customFormat="1"/>
    <row r="4683" s="179" customFormat="1"/>
    <row r="4684" s="179" customFormat="1"/>
    <row r="4685" s="179" customFormat="1"/>
    <row r="4686" s="179" customFormat="1"/>
    <row r="4687" s="179" customFormat="1"/>
    <row r="4688" s="179" customFormat="1"/>
    <row r="4689" s="179" customFormat="1"/>
    <row r="4690" s="179" customFormat="1"/>
    <row r="4691" s="179" customFormat="1"/>
    <row r="4692" s="179" customFormat="1"/>
    <row r="4693" s="179" customFormat="1"/>
    <row r="4694" s="179" customFormat="1"/>
    <row r="4695" s="179" customFormat="1"/>
    <row r="4696" s="179" customFormat="1"/>
    <row r="4697" s="179" customFormat="1"/>
    <row r="4698" s="179" customFormat="1"/>
    <row r="4699" s="179" customFormat="1"/>
    <row r="4700" s="179" customFormat="1"/>
    <row r="4701" s="179" customFormat="1"/>
    <row r="4702" s="179" customFormat="1"/>
    <row r="4703" s="179" customFormat="1"/>
    <row r="4704" s="179" customFormat="1"/>
    <row r="4705" s="179" customFormat="1"/>
    <row r="4706" s="179" customFormat="1"/>
    <row r="4707" s="179" customFormat="1"/>
    <row r="4708" s="179" customFormat="1"/>
    <row r="4709" s="179" customFormat="1"/>
    <row r="4710" s="179" customFormat="1"/>
    <row r="4711" s="179" customFormat="1"/>
    <row r="4712" s="179" customFormat="1"/>
    <row r="4713" s="179" customFormat="1"/>
    <row r="4714" s="179" customFormat="1"/>
    <row r="4715" s="179" customFormat="1"/>
    <row r="4716" s="179" customFormat="1"/>
    <row r="4717" s="179" customFormat="1"/>
    <row r="4718" s="179" customFormat="1"/>
    <row r="4719" s="179" customFormat="1"/>
    <row r="4720" s="179" customFormat="1"/>
    <row r="4721" s="179" customFormat="1"/>
    <row r="4722" s="179" customFormat="1"/>
    <row r="4723" s="179" customFormat="1"/>
    <row r="4724" s="179" customFormat="1"/>
    <row r="4725" s="179" customFormat="1"/>
    <row r="4726" s="179" customFormat="1"/>
    <row r="4727" s="179" customFormat="1"/>
    <row r="4728" s="179" customFormat="1"/>
    <row r="4729" s="179" customFormat="1"/>
    <row r="4730" s="179" customFormat="1"/>
    <row r="4731" s="179" customFormat="1"/>
    <row r="4732" s="179" customFormat="1"/>
    <row r="4733" s="179" customFormat="1"/>
    <row r="4734" s="179" customFormat="1"/>
    <row r="4735" s="179" customFormat="1"/>
    <row r="4736" s="179" customFormat="1"/>
    <row r="4737" s="179" customFormat="1"/>
    <row r="4738" s="179" customFormat="1"/>
    <row r="4739" s="179" customFormat="1"/>
    <row r="4740" s="179" customFormat="1"/>
    <row r="4741" s="179" customFormat="1"/>
    <row r="4742" s="179" customFormat="1"/>
    <row r="4743" s="179" customFormat="1"/>
    <row r="4744" s="179" customFormat="1"/>
    <row r="4745" s="179" customFormat="1"/>
    <row r="4746" s="179" customFormat="1"/>
    <row r="4747" s="179" customFormat="1"/>
    <row r="4748" s="179" customFormat="1"/>
    <row r="4749" s="179" customFormat="1"/>
    <row r="4750" s="179" customFormat="1"/>
    <row r="4751" s="179" customFormat="1"/>
    <row r="4752" s="179" customFormat="1"/>
    <row r="4753" s="179" customFormat="1"/>
    <row r="4754" s="179" customFormat="1"/>
    <row r="4755" s="179" customFormat="1"/>
    <row r="4756" s="179" customFormat="1"/>
    <row r="4757" s="179" customFormat="1"/>
    <row r="4758" s="179" customFormat="1"/>
    <row r="4759" s="179" customFormat="1"/>
    <row r="4760" s="179" customFormat="1"/>
    <row r="4761" s="179" customFormat="1"/>
    <row r="4762" s="179" customFormat="1"/>
    <row r="4763" s="179" customFormat="1"/>
    <row r="4764" s="179" customFormat="1"/>
    <row r="4765" s="179" customFormat="1"/>
    <row r="4766" s="179" customFormat="1"/>
    <row r="4767" s="179" customFormat="1"/>
    <row r="4768" s="179" customFormat="1"/>
    <row r="4769" s="179" customFormat="1"/>
    <row r="4770" s="179" customFormat="1"/>
    <row r="4771" s="179" customFormat="1"/>
    <row r="4772" s="179" customFormat="1"/>
    <row r="4773" s="179" customFormat="1"/>
    <row r="4774" s="179" customFormat="1"/>
    <row r="4775" s="179" customFormat="1"/>
    <row r="4776" s="179" customFormat="1"/>
    <row r="4777" s="179" customFormat="1"/>
    <row r="4778" s="179" customFormat="1"/>
    <row r="4779" s="179" customFormat="1"/>
    <row r="4780" s="179" customFormat="1"/>
    <row r="4781" s="179" customFormat="1"/>
    <row r="4782" s="179" customFormat="1"/>
    <row r="4783" s="179" customFormat="1"/>
    <row r="4784" s="179" customFormat="1"/>
    <row r="4785" s="179" customFormat="1"/>
    <row r="4786" s="179" customFormat="1"/>
    <row r="4787" s="179" customFormat="1"/>
    <row r="4788" s="179" customFormat="1"/>
    <row r="4789" s="179" customFormat="1"/>
    <row r="4790" s="179" customFormat="1"/>
    <row r="4791" s="179" customFormat="1"/>
    <row r="4792" s="179" customFormat="1"/>
    <row r="4793" s="179" customFormat="1"/>
    <row r="4794" s="179" customFormat="1"/>
    <row r="4795" s="179" customFormat="1"/>
    <row r="4796" s="179" customFormat="1"/>
    <row r="4797" s="179" customFormat="1"/>
    <row r="4798" s="179" customFormat="1"/>
    <row r="4799" s="179" customFormat="1"/>
    <row r="4800" s="179" customFormat="1"/>
    <row r="4801" s="179" customFormat="1"/>
    <row r="4802" s="179" customFormat="1"/>
    <row r="4803" s="179" customFormat="1"/>
    <row r="4804" s="179" customFormat="1"/>
    <row r="4805" s="179" customFormat="1"/>
    <row r="4806" s="179" customFormat="1"/>
    <row r="4807" s="179" customFormat="1"/>
    <row r="4808" s="179" customFormat="1"/>
    <row r="4809" s="179" customFormat="1"/>
    <row r="4810" s="179" customFormat="1"/>
    <row r="4811" s="179" customFormat="1"/>
    <row r="4812" s="179" customFormat="1"/>
    <row r="4813" s="179" customFormat="1"/>
    <row r="4814" s="179" customFormat="1"/>
    <row r="4815" s="179" customFormat="1"/>
    <row r="4816" s="179" customFormat="1"/>
    <row r="4817" s="179" customFormat="1"/>
    <row r="4818" s="179" customFormat="1"/>
    <row r="4819" s="179" customFormat="1"/>
    <row r="4820" s="179" customFormat="1"/>
    <row r="4821" s="179" customFormat="1"/>
    <row r="4822" s="179" customFormat="1"/>
    <row r="4823" s="179" customFormat="1"/>
    <row r="4824" s="179" customFormat="1"/>
    <row r="4825" s="179" customFormat="1"/>
    <row r="4826" s="179" customFormat="1"/>
    <row r="4827" s="179" customFormat="1"/>
    <row r="4828" s="179" customFormat="1"/>
    <row r="4829" s="179" customFormat="1"/>
    <row r="4830" s="179" customFormat="1"/>
    <row r="4831" s="179" customFormat="1"/>
    <row r="4832" s="179" customFormat="1"/>
    <row r="4833" s="179" customFormat="1"/>
    <row r="4834" s="179" customFormat="1"/>
    <row r="4835" s="179" customFormat="1"/>
    <row r="4836" s="179" customFormat="1"/>
    <row r="4837" s="179" customFormat="1"/>
    <row r="4838" s="179" customFormat="1"/>
    <row r="4839" s="179" customFormat="1"/>
    <row r="4840" s="179" customFormat="1"/>
    <row r="4841" s="179" customFormat="1"/>
    <row r="4842" s="179" customFormat="1"/>
    <row r="4843" s="179" customFormat="1"/>
    <row r="4844" s="179" customFormat="1"/>
    <row r="4845" s="179" customFormat="1"/>
    <row r="4846" s="179" customFormat="1"/>
    <row r="4847" s="179" customFormat="1"/>
    <row r="4848" s="179" customFormat="1"/>
    <row r="4849" s="179" customFormat="1"/>
    <row r="4850" s="179" customFormat="1"/>
    <row r="4851" s="179" customFormat="1"/>
    <row r="4852" s="179" customFormat="1"/>
    <row r="4853" s="179" customFormat="1"/>
    <row r="4854" s="179" customFormat="1"/>
    <row r="4855" s="179" customFormat="1"/>
    <row r="4856" s="179" customFormat="1"/>
    <row r="4857" s="179" customFormat="1"/>
    <row r="4858" s="179" customFormat="1"/>
    <row r="4859" s="179" customFormat="1"/>
    <row r="4860" s="179" customFormat="1"/>
    <row r="4861" s="179" customFormat="1"/>
    <row r="4862" s="179" customFormat="1"/>
    <row r="4863" s="179" customFormat="1"/>
    <row r="4864" s="179" customFormat="1"/>
    <row r="4865" s="179" customFormat="1"/>
    <row r="4866" s="179" customFormat="1"/>
    <row r="4867" s="179" customFormat="1"/>
    <row r="4868" s="179" customFormat="1"/>
    <row r="4869" s="179" customFormat="1"/>
    <row r="4870" s="179" customFormat="1"/>
    <row r="4871" s="179" customFormat="1"/>
    <row r="4872" s="179" customFormat="1"/>
    <row r="4873" s="179" customFormat="1"/>
    <row r="4874" s="179" customFormat="1"/>
    <row r="4875" s="179" customFormat="1"/>
    <row r="4876" s="179" customFormat="1"/>
    <row r="4877" s="179" customFormat="1"/>
    <row r="4878" s="179" customFormat="1"/>
    <row r="4879" s="179" customFormat="1"/>
    <row r="4880" s="179" customFormat="1"/>
    <row r="4881" s="179" customFormat="1"/>
    <row r="4882" s="179" customFormat="1"/>
    <row r="4883" s="179" customFormat="1"/>
    <row r="4884" s="179" customFormat="1"/>
    <row r="4885" s="179" customFormat="1"/>
    <row r="4886" s="179" customFormat="1"/>
    <row r="4887" s="179" customFormat="1"/>
    <row r="4888" s="179" customFormat="1"/>
    <row r="4889" s="179" customFormat="1"/>
    <row r="4890" s="179" customFormat="1"/>
    <row r="4891" s="179" customFormat="1"/>
    <row r="4892" s="179" customFormat="1"/>
    <row r="4893" s="179" customFormat="1"/>
    <row r="4894" s="179" customFormat="1"/>
    <row r="4895" s="179" customFormat="1"/>
    <row r="4896" s="179" customFormat="1"/>
    <row r="4897" s="179" customFormat="1"/>
    <row r="4898" s="179" customFormat="1"/>
    <row r="4899" s="179" customFormat="1"/>
    <row r="4900" s="179" customFormat="1"/>
    <row r="4901" s="179" customFormat="1"/>
    <row r="4902" s="179" customFormat="1"/>
    <row r="4903" s="179" customFormat="1"/>
    <row r="4904" s="179" customFormat="1"/>
    <row r="4905" s="179" customFormat="1"/>
    <row r="4906" s="179" customFormat="1"/>
    <row r="4907" s="179" customFormat="1"/>
    <row r="4908" s="179" customFormat="1"/>
    <row r="4909" s="179" customFormat="1"/>
    <row r="4910" s="179" customFormat="1"/>
    <row r="4911" s="179" customFormat="1"/>
    <row r="4912" s="179" customFormat="1"/>
    <row r="4913" s="179" customFormat="1"/>
    <row r="4914" s="179" customFormat="1"/>
    <row r="4915" s="179" customFormat="1"/>
    <row r="4916" s="179" customFormat="1"/>
    <row r="4917" s="179" customFormat="1"/>
    <row r="4918" s="179" customFormat="1"/>
    <row r="4919" s="179" customFormat="1"/>
    <row r="4920" s="179" customFormat="1"/>
    <row r="4921" s="179" customFormat="1"/>
    <row r="4922" s="179" customFormat="1"/>
    <row r="4923" s="179" customFormat="1"/>
    <row r="4924" s="179" customFormat="1"/>
    <row r="4925" s="179" customFormat="1"/>
    <row r="4926" s="179" customFormat="1"/>
    <row r="4927" s="179" customFormat="1"/>
    <row r="4928" s="179" customFormat="1"/>
    <row r="4929" s="179" customFormat="1"/>
    <row r="4930" s="179" customFormat="1"/>
    <row r="4931" s="179" customFormat="1"/>
    <row r="4932" s="179" customFormat="1"/>
    <row r="4933" s="179" customFormat="1"/>
    <row r="4934" s="179" customFormat="1"/>
    <row r="4935" s="179" customFormat="1"/>
    <row r="4936" s="179" customFormat="1"/>
    <row r="4937" s="179" customFormat="1"/>
    <row r="4938" s="179" customFormat="1"/>
    <row r="4939" s="179" customFormat="1"/>
    <row r="4940" s="179" customFormat="1"/>
    <row r="4941" s="179" customFormat="1"/>
    <row r="4942" s="179" customFormat="1"/>
    <row r="4943" s="179" customFormat="1"/>
    <row r="4944" s="179" customFormat="1"/>
    <row r="4945" s="179" customFormat="1"/>
    <row r="4946" s="179" customFormat="1"/>
    <row r="4947" s="179" customFormat="1"/>
    <row r="4948" s="179" customFormat="1"/>
    <row r="4949" s="179" customFormat="1"/>
    <row r="4950" s="179" customFormat="1"/>
    <row r="4951" s="179" customFormat="1"/>
    <row r="4952" s="179" customFormat="1"/>
    <row r="4953" s="179" customFormat="1"/>
    <row r="4954" s="179" customFormat="1"/>
    <row r="4955" s="179" customFormat="1"/>
    <row r="4956" s="179" customFormat="1"/>
    <row r="4957" s="179" customFormat="1"/>
    <row r="4958" s="179" customFormat="1"/>
    <row r="4959" s="179" customFormat="1"/>
    <row r="4960" s="179" customFormat="1"/>
    <row r="4961" s="179" customFormat="1"/>
    <row r="4962" s="179" customFormat="1"/>
    <row r="4963" s="179" customFormat="1"/>
    <row r="4964" s="179" customFormat="1"/>
    <row r="4965" s="179" customFormat="1"/>
    <row r="4966" s="179" customFormat="1"/>
    <row r="4967" s="179" customFormat="1"/>
    <row r="4968" s="179" customFormat="1"/>
    <row r="4969" s="179" customFormat="1"/>
    <row r="4970" s="179" customFormat="1"/>
    <row r="4971" s="179" customFormat="1"/>
    <row r="4972" s="179" customFormat="1"/>
    <row r="4973" s="179" customFormat="1"/>
    <row r="4974" s="179" customFormat="1"/>
    <row r="4975" s="179" customFormat="1"/>
    <row r="4976" s="179" customFormat="1"/>
    <row r="4977" s="179" customFormat="1"/>
    <row r="4978" s="179" customFormat="1"/>
    <row r="4979" s="179" customFormat="1"/>
    <row r="4980" s="179" customFormat="1"/>
    <row r="4981" s="179" customFormat="1"/>
    <row r="4982" s="179" customFormat="1"/>
    <row r="4983" s="179" customFormat="1"/>
    <row r="4984" s="179" customFormat="1"/>
    <row r="4985" s="179" customFormat="1"/>
    <row r="4986" s="179" customFormat="1"/>
    <row r="4987" s="179" customFormat="1"/>
    <row r="4988" s="179" customFormat="1"/>
    <row r="4989" s="179" customFormat="1"/>
    <row r="4990" s="179" customFormat="1"/>
    <row r="4991" s="179" customFormat="1"/>
    <row r="4992" s="179" customFormat="1"/>
    <row r="4993" s="179" customFormat="1"/>
    <row r="4994" s="179" customFormat="1"/>
    <row r="4995" s="179" customFormat="1"/>
    <row r="4996" s="179" customFormat="1"/>
    <row r="4997" s="179" customFormat="1"/>
    <row r="4998" s="179" customFormat="1"/>
    <row r="4999" s="179" customFormat="1"/>
    <row r="5000" s="179" customFormat="1"/>
    <row r="5001" s="179" customFormat="1"/>
    <row r="5002" s="179" customFormat="1"/>
    <row r="5003" s="179" customFormat="1"/>
    <row r="5004" s="179" customFormat="1"/>
    <row r="5005" s="179" customFormat="1"/>
    <row r="5006" s="179" customFormat="1"/>
    <row r="5007" s="179" customFormat="1"/>
    <row r="5008" s="179" customFormat="1"/>
    <row r="5009" s="179" customFormat="1"/>
    <row r="5010" s="179" customFormat="1"/>
    <row r="5011" s="179" customFormat="1"/>
    <row r="5012" s="179" customFormat="1"/>
    <row r="5013" s="179" customFormat="1"/>
    <row r="5014" s="179" customFormat="1"/>
    <row r="5015" s="179" customFormat="1"/>
    <row r="5016" s="179" customFormat="1"/>
    <row r="5017" s="179" customFormat="1"/>
    <row r="5018" s="179" customFormat="1"/>
    <row r="5019" s="179" customFormat="1"/>
    <row r="5020" s="179" customFormat="1"/>
    <row r="5021" s="179" customFormat="1"/>
    <row r="5022" s="179" customFormat="1"/>
    <row r="5023" s="179" customFormat="1"/>
    <row r="5024" s="179" customFormat="1"/>
    <row r="5025" s="179" customFormat="1"/>
    <row r="5026" s="179" customFormat="1"/>
    <row r="5027" s="179" customFormat="1"/>
    <row r="5028" s="179" customFormat="1"/>
    <row r="5029" s="179" customFormat="1"/>
    <row r="5030" s="179" customFormat="1"/>
    <row r="5031" s="179" customFormat="1"/>
    <row r="5032" s="179" customFormat="1"/>
    <row r="5033" s="179" customFormat="1"/>
    <row r="5034" s="179" customFormat="1"/>
    <row r="5035" s="179" customFormat="1"/>
    <row r="5036" s="179" customFormat="1"/>
    <row r="5037" s="179" customFormat="1"/>
    <row r="5038" s="179" customFormat="1"/>
    <row r="5039" s="179" customFormat="1"/>
    <row r="5040" s="179" customFormat="1"/>
    <row r="5041" s="179" customFormat="1"/>
    <row r="5042" s="179" customFormat="1"/>
    <row r="5043" s="179" customFormat="1"/>
    <row r="5044" s="179" customFormat="1"/>
    <row r="5045" s="179" customFormat="1"/>
    <row r="5046" s="179" customFormat="1"/>
    <row r="5047" s="179" customFormat="1"/>
    <row r="5048" s="179" customFormat="1"/>
    <row r="5049" s="179" customFormat="1"/>
    <row r="5050" s="179" customFormat="1"/>
    <row r="5051" s="179" customFormat="1"/>
    <row r="5052" s="179" customFormat="1"/>
    <row r="5053" s="179" customFormat="1"/>
    <row r="5054" s="179" customFormat="1"/>
    <row r="5055" s="179" customFormat="1"/>
    <row r="5056" s="179" customFormat="1"/>
    <row r="5057" s="179" customFormat="1"/>
    <row r="5058" s="179" customFormat="1"/>
    <row r="5059" s="179" customFormat="1"/>
    <row r="5060" s="179" customFormat="1"/>
    <row r="5061" s="179" customFormat="1"/>
    <row r="5062" s="179" customFormat="1"/>
    <row r="5063" s="179" customFormat="1"/>
    <row r="5064" s="179" customFormat="1"/>
    <row r="5065" s="179" customFormat="1"/>
    <row r="5066" s="179" customFormat="1"/>
    <row r="5067" s="179" customFormat="1"/>
    <row r="5068" s="179" customFormat="1"/>
    <row r="5069" s="179" customFormat="1"/>
    <row r="5070" s="179" customFormat="1"/>
    <row r="5071" s="179" customFormat="1"/>
    <row r="5072" s="179" customFormat="1"/>
    <row r="5073" s="179" customFormat="1"/>
    <row r="5074" s="179" customFormat="1"/>
    <row r="5075" s="179" customFormat="1"/>
    <row r="5076" s="179" customFormat="1"/>
    <row r="5077" s="179" customFormat="1"/>
    <row r="5078" s="179" customFormat="1"/>
    <row r="5079" s="179" customFormat="1"/>
    <row r="5080" s="179" customFormat="1"/>
    <row r="5081" s="179" customFormat="1"/>
    <row r="5082" s="179" customFormat="1"/>
    <row r="5083" s="179" customFormat="1"/>
    <row r="5084" s="179" customFormat="1"/>
    <row r="5085" s="179" customFormat="1"/>
    <row r="5086" s="179" customFormat="1"/>
    <row r="5087" s="179" customFormat="1"/>
    <row r="5088" s="179" customFormat="1"/>
    <row r="5089" s="179" customFormat="1"/>
    <row r="5090" s="179" customFormat="1"/>
    <row r="5091" s="179" customFormat="1"/>
    <row r="5092" s="179" customFormat="1"/>
    <row r="5093" s="179" customFormat="1"/>
    <row r="5094" s="179" customFormat="1"/>
    <row r="5095" s="179" customFormat="1"/>
    <row r="5096" s="179" customFormat="1"/>
    <row r="5097" s="179" customFormat="1"/>
    <row r="5098" s="179" customFormat="1"/>
    <row r="5099" s="179" customFormat="1"/>
    <row r="5100" s="179" customFormat="1"/>
    <row r="5101" s="179" customFormat="1"/>
    <row r="5102" s="179" customFormat="1"/>
    <row r="5103" s="179" customFormat="1"/>
    <row r="5104" s="179" customFormat="1"/>
    <row r="5105" s="179" customFormat="1"/>
    <row r="5106" s="179" customFormat="1"/>
    <row r="5107" s="179" customFormat="1"/>
    <row r="5108" s="179" customFormat="1"/>
    <row r="5109" s="179" customFormat="1"/>
    <row r="5110" s="179" customFormat="1"/>
    <row r="5111" s="179" customFormat="1"/>
    <row r="5112" s="179" customFormat="1"/>
    <row r="5113" s="179" customFormat="1"/>
    <row r="5114" s="179" customFormat="1"/>
    <row r="5115" s="179" customFormat="1"/>
    <row r="5116" s="179" customFormat="1"/>
    <row r="5117" s="179" customFormat="1"/>
    <row r="5118" s="179" customFormat="1"/>
    <row r="5119" s="179" customFormat="1"/>
    <row r="5120" s="179" customFormat="1"/>
    <row r="5121" s="179" customFormat="1"/>
    <row r="5122" s="179" customFormat="1"/>
    <row r="5123" s="179" customFormat="1"/>
    <row r="5124" s="179" customFormat="1"/>
    <row r="5125" s="179" customFormat="1"/>
    <row r="5126" s="179" customFormat="1"/>
    <row r="5127" s="179" customFormat="1"/>
    <row r="5128" s="179" customFormat="1"/>
    <row r="5129" s="179" customFormat="1"/>
    <row r="5130" s="179" customFormat="1"/>
    <row r="5131" s="179" customFormat="1"/>
    <row r="5132" s="179" customFormat="1"/>
    <row r="5133" s="179" customFormat="1"/>
    <row r="5134" s="179" customFormat="1"/>
    <row r="5135" s="179" customFormat="1"/>
    <row r="5136" s="179" customFormat="1"/>
    <row r="5137" s="179" customFormat="1"/>
    <row r="5138" s="179" customFormat="1"/>
    <row r="5139" s="179" customFormat="1"/>
    <row r="5140" s="179" customFormat="1"/>
    <row r="5141" s="179" customFormat="1"/>
    <row r="5142" s="179" customFormat="1"/>
    <row r="5143" s="179" customFormat="1"/>
    <row r="5144" s="179" customFormat="1"/>
    <row r="5145" s="179" customFormat="1"/>
    <row r="5146" s="179" customFormat="1"/>
    <row r="5147" s="179" customFormat="1"/>
    <row r="5148" s="179" customFormat="1"/>
    <row r="5149" s="179" customFormat="1"/>
    <row r="5150" s="179" customFormat="1"/>
    <row r="5151" s="179" customFormat="1"/>
    <row r="5152" s="179" customFormat="1"/>
    <row r="5153" s="179" customFormat="1"/>
    <row r="5154" s="179" customFormat="1"/>
    <row r="5155" s="179" customFormat="1"/>
    <row r="5156" s="179" customFormat="1"/>
    <row r="5157" s="179" customFormat="1"/>
    <row r="5158" s="179" customFormat="1"/>
    <row r="5159" s="179" customFormat="1"/>
    <row r="5160" s="179" customFormat="1"/>
    <row r="5161" s="179" customFormat="1"/>
    <row r="5162" s="179" customFormat="1"/>
    <row r="5163" s="179" customFormat="1"/>
    <row r="5164" s="179" customFormat="1"/>
    <row r="5165" s="179" customFormat="1"/>
    <row r="5166" s="179" customFormat="1"/>
    <row r="5167" s="179" customFormat="1"/>
    <row r="5168" s="179" customFormat="1"/>
    <row r="5169" s="179" customFormat="1"/>
    <row r="5170" s="179" customFormat="1"/>
    <row r="5171" s="179" customFormat="1"/>
    <row r="5172" s="179" customFormat="1"/>
    <row r="5173" s="179" customFormat="1"/>
    <row r="5174" s="179" customFormat="1"/>
    <row r="5175" s="179" customFormat="1"/>
    <row r="5176" s="179" customFormat="1"/>
    <row r="5177" s="179" customFormat="1"/>
    <row r="5178" s="179" customFormat="1"/>
    <row r="5179" s="179" customFormat="1"/>
    <row r="5180" s="179" customFormat="1"/>
    <row r="5181" s="179" customFormat="1"/>
    <row r="5182" s="179" customFormat="1"/>
    <row r="5183" s="179" customFormat="1"/>
    <row r="5184" s="179" customFormat="1"/>
    <row r="5185" s="179" customFormat="1"/>
    <row r="5186" s="179" customFormat="1"/>
    <row r="5187" s="179" customFormat="1"/>
    <row r="5188" s="179" customFormat="1"/>
    <row r="5189" s="179" customFormat="1"/>
    <row r="5190" s="179" customFormat="1"/>
    <row r="5191" s="179" customFormat="1"/>
    <row r="5192" s="179" customFormat="1"/>
    <row r="5193" s="179" customFormat="1"/>
    <row r="5194" s="179" customFormat="1"/>
    <row r="5195" s="179" customFormat="1"/>
    <row r="5196" s="179" customFormat="1"/>
    <row r="5197" s="179" customFormat="1"/>
    <row r="5198" s="179" customFormat="1"/>
    <row r="5199" s="179" customFormat="1"/>
    <row r="5200" s="179" customFormat="1"/>
    <row r="5201" s="179" customFormat="1"/>
    <row r="5202" s="179" customFormat="1"/>
    <row r="5203" s="179" customFormat="1"/>
    <row r="5204" s="179" customFormat="1"/>
    <row r="5205" s="179" customFormat="1"/>
    <row r="5206" s="179" customFormat="1"/>
    <row r="5207" s="179" customFormat="1"/>
    <row r="5208" s="179" customFormat="1"/>
    <row r="5209" s="179" customFormat="1"/>
    <row r="5210" s="179" customFormat="1"/>
    <row r="5211" s="179" customFormat="1"/>
    <row r="5212" s="179" customFormat="1"/>
    <row r="5213" s="179" customFormat="1"/>
    <row r="5214" s="179" customFormat="1"/>
    <row r="5215" s="179" customFormat="1"/>
    <row r="5216" s="179" customFormat="1"/>
    <row r="5217" s="179" customFormat="1"/>
    <row r="5218" s="179" customFormat="1"/>
    <row r="5219" s="179" customFormat="1"/>
    <row r="5220" s="179" customFormat="1"/>
    <row r="5221" s="179" customFormat="1"/>
    <row r="5222" s="179" customFormat="1"/>
    <row r="5223" s="179" customFormat="1"/>
    <row r="5224" s="179" customFormat="1"/>
    <row r="5225" s="179" customFormat="1"/>
    <row r="5226" s="179" customFormat="1"/>
    <row r="5227" s="179" customFormat="1"/>
    <row r="5228" s="179" customFormat="1"/>
    <row r="5229" s="179" customFormat="1"/>
    <row r="5230" s="179" customFormat="1"/>
    <row r="5231" s="179" customFormat="1"/>
    <row r="5232" s="179" customFormat="1"/>
    <row r="5233" s="179" customFormat="1"/>
    <row r="5234" s="179" customFormat="1"/>
    <row r="5235" s="179" customFormat="1"/>
    <row r="5236" s="179" customFormat="1"/>
    <row r="5237" s="179" customFormat="1"/>
    <row r="5238" s="179" customFormat="1"/>
    <row r="5239" s="179" customFormat="1"/>
    <row r="5240" s="179" customFormat="1"/>
    <row r="5241" s="179" customFormat="1"/>
    <row r="5242" s="179" customFormat="1"/>
    <row r="5243" s="179" customFormat="1"/>
    <row r="5244" s="179" customFormat="1"/>
    <row r="5245" s="179" customFormat="1"/>
    <row r="5246" s="179" customFormat="1"/>
    <row r="5247" s="179" customFormat="1"/>
    <row r="5248" s="179" customFormat="1"/>
    <row r="5249" s="179" customFormat="1"/>
    <row r="5250" s="179" customFormat="1"/>
    <row r="5251" s="179" customFormat="1"/>
    <row r="5252" s="179" customFormat="1"/>
    <row r="5253" s="179" customFormat="1"/>
    <row r="5254" s="179" customFormat="1"/>
    <row r="5255" s="179" customFormat="1"/>
    <row r="5256" s="179" customFormat="1"/>
    <row r="5257" s="179" customFormat="1"/>
    <row r="5258" s="179" customFormat="1"/>
    <row r="5259" s="179" customFormat="1"/>
    <row r="5260" s="179" customFormat="1"/>
    <row r="5261" s="179" customFormat="1"/>
    <row r="5262" s="179" customFormat="1"/>
    <row r="5263" s="179" customFormat="1"/>
    <row r="5264" s="179" customFormat="1"/>
    <row r="5265" s="179" customFormat="1"/>
    <row r="5266" s="179" customFormat="1"/>
    <row r="5267" s="179" customFormat="1"/>
    <row r="5268" s="179" customFormat="1"/>
    <row r="5269" s="179" customFormat="1"/>
    <row r="5270" s="179" customFormat="1"/>
    <row r="5271" s="179" customFormat="1"/>
    <row r="5272" s="179" customFormat="1"/>
    <row r="5273" s="179" customFormat="1"/>
    <row r="5274" s="179" customFormat="1"/>
    <row r="5275" s="179" customFormat="1"/>
    <row r="5276" s="179" customFormat="1"/>
    <row r="5277" s="179" customFormat="1"/>
    <row r="5278" s="179" customFormat="1"/>
    <row r="5279" s="179" customFormat="1"/>
    <row r="5280" s="179" customFormat="1"/>
    <row r="5281" s="179" customFormat="1"/>
    <row r="5282" s="179" customFormat="1"/>
    <row r="5283" s="179" customFormat="1"/>
    <row r="5284" s="179" customFormat="1"/>
    <row r="5285" s="179" customFormat="1"/>
    <row r="5286" s="179" customFormat="1"/>
    <row r="5287" s="179" customFormat="1"/>
    <row r="5288" s="179" customFormat="1"/>
    <row r="5289" s="179" customFormat="1"/>
    <row r="5290" s="179" customFormat="1"/>
    <row r="5291" s="179" customFormat="1"/>
    <row r="5292" s="179" customFormat="1"/>
    <row r="5293" s="179" customFormat="1"/>
    <row r="5294" s="179" customFormat="1"/>
    <row r="5295" s="179" customFormat="1"/>
    <row r="5296" s="179" customFormat="1"/>
    <row r="5297" s="179" customFormat="1"/>
    <row r="5298" s="179" customFormat="1"/>
    <row r="5299" s="179" customFormat="1"/>
    <row r="5300" s="179" customFormat="1"/>
    <row r="5301" s="179" customFormat="1"/>
    <row r="5302" s="179" customFormat="1"/>
    <row r="5303" s="179" customFormat="1"/>
    <row r="5304" s="179" customFormat="1"/>
    <row r="5305" s="179" customFormat="1"/>
    <row r="5306" s="179" customFormat="1"/>
    <row r="5307" s="179" customFormat="1"/>
    <row r="5308" s="179" customFormat="1"/>
    <row r="5309" s="179" customFormat="1"/>
    <row r="5310" s="179" customFormat="1"/>
    <row r="5311" s="179" customFormat="1"/>
    <row r="5312" s="179" customFormat="1"/>
    <row r="5313" s="179" customFormat="1"/>
    <row r="5314" s="179" customFormat="1"/>
    <row r="5315" s="179" customFormat="1"/>
    <row r="5316" s="179" customFormat="1"/>
    <row r="5317" s="179" customFormat="1"/>
    <row r="5318" s="179" customFormat="1"/>
    <row r="5319" s="179" customFormat="1"/>
    <row r="5320" s="179" customFormat="1"/>
    <row r="5321" s="179" customFormat="1"/>
    <row r="5322" s="179" customFormat="1"/>
    <row r="5323" s="179" customFormat="1"/>
    <row r="5324" s="179" customFormat="1"/>
    <row r="5325" s="179" customFormat="1"/>
    <row r="5326" s="179" customFormat="1"/>
    <row r="5327" s="179" customFormat="1"/>
    <row r="5328" s="179" customFormat="1"/>
    <row r="5329" s="179" customFormat="1"/>
    <row r="5330" s="179" customFormat="1"/>
    <row r="5331" s="179" customFormat="1"/>
    <row r="5332" s="179" customFormat="1"/>
    <row r="5333" s="179" customFormat="1"/>
    <row r="5334" s="179" customFormat="1"/>
    <row r="5335" s="179" customFormat="1"/>
    <row r="5336" s="179" customFormat="1"/>
    <row r="5337" s="179" customFormat="1"/>
    <row r="5338" s="179" customFormat="1"/>
    <row r="5339" s="179" customFormat="1"/>
    <row r="5340" s="179" customFormat="1"/>
    <row r="5341" s="179" customFormat="1"/>
    <row r="5342" s="179" customFormat="1"/>
    <row r="5343" s="179" customFormat="1"/>
    <row r="5344" s="179" customFormat="1"/>
    <row r="5345" s="179" customFormat="1"/>
    <row r="5346" s="179" customFormat="1"/>
    <row r="5347" s="179" customFormat="1"/>
    <row r="5348" s="179" customFormat="1"/>
    <row r="5349" s="179" customFormat="1"/>
    <row r="5350" s="179" customFormat="1"/>
    <row r="5351" s="179" customFormat="1"/>
    <row r="5352" s="179" customFormat="1"/>
    <row r="5353" s="179" customFormat="1"/>
    <row r="5354" s="179" customFormat="1"/>
    <row r="5355" s="179" customFormat="1"/>
    <row r="5356" s="179" customFormat="1"/>
    <row r="5357" s="179" customFormat="1"/>
    <row r="5358" s="179" customFormat="1"/>
    <row r="5359" s="179" customFormat="1"/>
    <row r="5360" s="179" customFormat="1"/>
    <row r="5361" s="179" customFormat="1"/>
    <row r="5362" s="179" customFormat="1"/>
    <row r="5363" s="179" customFormat="1"/>
    <row r="5364" s="179" customFormat="1"/>
    <row r="5365" s="179" customFormat="1"/>
    <row r="5366" s="179" customFormat="1"/>
    <row r="5367" s="179" customFormat="1"/>
    <row r="5368" s="179" customFormat="1"/>
    <row r="5369" s="179" customFormat="1"/>
    <row r="5370" s="179" customFormat="1"/>
    <row r="5371" s="179" customFormat="1"/>
    <row r="5372" s="179" customFormat="1"/>
    <row r="5373" s="179" customFormat="1"/>
    <row r="5374" s="179" customFormat="1"/>
    <row r="5375" s="179" customFormat="1"/>
    <row r="5376" s="179" customFormat="1"/>
    <row r="5377" s="179" customFormat="1"/>
    <row r="5378" s="179" customFormat="1"/>
    <row r="5379" s="179" customFormat="1"/>
    <row r="5380" s="179" customFormat="1"/>
    <row r="5381" s="179" customFormat="1"/>
    <row r="5382" s="179" customFormat="1"/>
    <row r="5383" s="179" customFormat="1"/>
    <row r="5384" s="179" customFormat="1"/>
    <row r="5385" s="179" customFormat="1"/>
    <row r="5386" s="179" customFormat="1"/>
    <row r="5387" s="179" customFormat="1"/>
    <row r="5388" s="179" customFormat="1"/>
    <row r="5389" s="179" customFormat="1"/>
    <row r="5390" s="179" customFormat="1"/>
    <row r="5391" s="179" customFormat="1"/>
    <row r="5392" s="179" customFormat="1"/>
    <row r="5393" s="179" customFormat="1"/>
    <row r="5394" s="179" customFormat="1"/>
    <row r="5395" s="179" customFormat="1"/>
    <row r="5396" s="179" customFormat="1"/>
    <row r="5397" s="179" customFormat="1"/>
    <row r="5398" s="179" customFormat="1"/>
    <row r="5399" s="179" customFormat="1"/>
    <row r="5400" s="179" customFormat="1"/>
    <row r="5401" s="179" customFormat="1"/>
    <row r="5402" s="179" customFormat="1"/>
    <row r="5403" s="179" customFormat="1"/>
    <row r="5404" s="179" customFormat="1"/>
    <row r="5405" s="179" customFormat="1"/>
    <row r="5406" s="179" customFormat="1"/>
    <row r="5407" s="179" customFormat="1"/>
    <row r="5408" s="179" customFormat="1"/>
    <row r="5409" s="179" customFormat="1"/>
    <row r="5410" s="179" customFormat="1"/>
    <row r="5411" s="179" customFormat="1"/>
    <row r="5412" s="179" customFormat="1"/>
    <row r="5413" s="179" customFormat="1"/>
    <row r="5414" s="179" customFormat="1"/>
    <row r="5415" s="179" customFormat="1"/>
    <row r="5416" s="179" customFormat="1"/>
    <row r="5417" s="179" customFormat="1"/>
    <row r="5418" s="179" customFormat="1"/>
    <row r="5419" s="179" customFormat="1"/>
    <row r="5420" s="179" customFormat="1"/>
    <row r="5421" s="179" customFormat="1"/>
    <row r="5422" s="179" customFormat="1"/>
    <row r="5423" s="179" customFormat="1"/>
    <row r="5424" s="179" customFormat="1"/>
    <row r="5425" s="179" customFormat="1"/>
    <row r="5426" s="179" customFormat="1"/>
    <row r="5427" s="179" customFormat="1"/>
    <row r="5428" s="179" customFormat="1"/>
    <row r="5429" s="179" customFormat="1"/>
    <row r="5430" s="179" customFormat="1"/>
    <row r="5431" s="179" customFormat="1"/>
    <row r="5432" s="179" customFormat="1"/>
    <row r="5433" s="179" customFormat="1"/>
    <row r="5434" s="179" customFormat="1"/>
    <row r="5435" s="179" customFormat="1"/>
    <row r="5436" s="179" customFormat="1"/>
    <row r="5437" s="179" customFormat="1"/>
    <row r="5438" s="179" customFormat="1"/>
    <row r="5439" s="179" customFormat="1"/>
    <row r="5440" s="179" customFormat="1"/>
    <row r="5441" s="179" customFormat="1"/>
    <row r="5442" s="179" customFormat="1"/>
    <row r="5443" s="179" customFormat="1"/>
    <row r="5444" s="179" customFormat="1"/>
    <row r="5445" s="179" customFormat="1"/>
    <row r="5446" s="179" customFormat="1"/>
    <row r="5447" s="179" customFormat="1"/>
    <row r="5448" s="179" customFormat="1"/>
    <row r="5449" s="179" customFormat="1"/>
    <row r="5450" s="179" customFormat="1"/>
    <row r="5451" s="179" customFormat="1"/>
    <row r="5452" s="179" customFormat="1"/>
    <row r="5453" s="179" customFormat="1"/>
    <row r="5454" s="179" customFormat="1"/>
    <row r="5455" s="179" customFormat="1"/>
    <row r="5456" s="179" customFormat="1"/>
    <row r="5457" s="179" customFormat="1"/>
    <row r="5458" s="179" customFormat="1"/>
    <row r="5459" s="179" customFormat="1"/>
    <row r="5460" s="179" customFormat="1"/>
    <row r="5461" s="179" customFormat="1"/>
    <row r="5462" s="179" customFormat="1"/>
    <row r="5463" s="179" customFormat="1"/>
    <row r="5464" s="179" customFormat="1"/>
    <row r="5465" s="179" customFormat="1"/>
    <row r="5466" s="179" customFormat="1"/>
    <row r="5467" s="179" customFormat="1"/>
    <row r="5468" s="179" customFormat="1"/>
    <row r="5469" s="179" customFormat="1"/>
    <row r="5470" s="179" customFormat="1"/>
    <row r="5471" s="179" customFormat="1"/>
    <row r="5472" s="179" customFormat="1"/>
    <row r="5473" s="179" customFormat="1"/>
    <row r="5474" s="179" customFormat="1"/>
    <row r="5475" s="179" customFormat="1"/>
    <row r="5476" s="179" customFormat="1"/>
    <row r="5477" s="179" customFormat="1"/>
    <row r="5478" s="179" customFormat="1"/>
    <row r="5479" s="179" customFormat="1"/>
    <row r="5480" s="179" customFormat="1"/>
    <row r="5481" s="179" customFormat="1"/>
    <row r="5482" s="179" customFormat="1"/>
    <row r="5483" s="179" customFormat="1"/>
    <row r="5484" s="179" customFormat="1"/>
    <row r="5485" s="179" customFormat="1"/>
    <row r="5486" s="179" customFormat="1"/>
    <row r="5487" s="179" customFormat="1"/>
    <row r="5488" s="179" customFormat="1"/>
    <row r="5489" s="179" customFormat="1"/>
    <row r="5490" s="179" customFormat="1"/>
    <row r="5491" s="179" customFormat="1"/>
    <row r="5492" s="179" customFormat="1"/>
    <row r="5493" s="179" customFormat="1"/>
    <row r="5494" s="179" customFormat="1"/>
    <row r="5495" s="179" customFormat="1"/>
    <row r="5496" s="179" customFormat="1"/>
    <row r="5497" s="179" customFormat="1"/>
    <row r="5498" s="179" customFormat="1"/>
    <row r="5499" s="179" customFormat="1"/>
    <row r="5500" s="179" customFormat="1"/>
    <row r="5501" s="179" customFormat="1"/>
    <row r="5502" s="179" customFormat="1"/>
    <row r="5503" s="179" customFormat="1"/>
    <row r="5504" s="179" customFormat="1"/>
    <row r="5505" s="179" customFormat="1"/>
    <row r="5506" s="179" customFormat="1"/>
    <row r="5507" s="179" customFormat="1"/>
    <row r="5508" s="179" customFormat="1"/>
    <row r="5509" s="179" customFormat="1"/>
    <row r="5510" s="179" customFormat="1"/>
    <row r="5511" s="179" customFormat="1"/>
    <row r="5512" s="179" customFormat="1"/>
    <row r="5513" s="179" customFormat="1"/>
    <row r="5514" s="179" customFormat="1"/>
    <row r="5515" s="179" customFormat="1"/>
    <row r="5516" s="179" customFormat="1"/>
    <row r="5517" s="179" customFormat="1"/>
    <row r="5518" s="179" customFormat="1"/>
    <row r="5519" s="179" customFormat="1"/>
    <row r="5520" s="179" customFormat="1"/>
    <row r="5521" s="179" customFormat="1"/>
    <row r="5522" s="179" customFormat="1"/>
    <row r="5523" s="179" customFormat="1"/>
    <row r="5524" s="179" customFormat="1"/>
    <row r="5525" s="179" customFormat="1"/>
    <row r="5526" s="179" customFormat="1"/>
    <row r="5527" s="179" customFormat="1"/>
    <row r="5528" s="179" customFormat="1"/>
    <row r="5529" s="179" customFormat="1"/>
    <row r="5530" s="179" customFormat="1"/>
    <row r="5531" s="179" customFormat="1"/>
    <row r="5532" s="179" customFormat="1"/>
    <row r="5533" s="179" customFormat="1"/>
    <row r="5534" s="179" customFormat="1"/>
    <row r="5535" s="179" customFormat="1"/>
    <row r="5536" s="179" customFormat="1"/>
    <row r="5537" s="179" customFormat="1"/>
    <row r="5538" s="179" customFormat="1"/>
    <row r="5539" s="179" customFormat="1"/>
    <row r="5540" s="179" customFormat="1"/>
    <row r="5541" s="179" customFormat="1"/>
    <row r="5542" s="179" customFormat="1"/>
    <row r="5543" s="179" customFormat="1"/>
    <row r="5544" s="179" customFormat="1"/>
    <row r="5545" s="179" customFormat="1"/>
    <row r="5546" s="179" customFormat="1"/>
    <row r="5547" s="179" customFormat="1"/>
    <row r="5548" s="179" customFormat="1"/>
    <row r="5549" s="179" customFormat="1"/>
    <row r="5550" s="179" customFormat="1"/>
    <row r="5551" s="179" customFormat="1"/>
    <row r="5552" s="179" customFormat="1"/>
    <row r="5553" s="179" customFormat="1"/>
    <row r="5554" s="179" customFormat="1"/>
    <row r="5555" s="179" customFormat="1"/>
    <row r="5556" s="179" customFormat="1"/>
    <row r="5557" s="179" customFormat="1"/>
    <row r="5558" s="179" customFormat="1"/>
    <row r="5559" s="179" customFormat="1"/>
    <row r="5560" s="179" customFormat="1"/>
    <row r="5561" s="179" customFormat="1"/>
    <row r="5562" s="179" customFormat="1"/>
    <row r="5563" s="179" customFormat="1"/>
    <row r="5564" s="179" customFormat="1"/>
    <row r="5565" s="179" customFormat="1"/>
    <row r="5566" s="179" customFormat="1"/>
    <row r="5567" s="179" customFormat="1"/>
    <row r="5568" s="179" customFormat="1"/>
    <row r="5569" s="179" customFormat="1"/>
    <row r="5570" s="179" customFormat="1"/>
    <row r="5571" s="179" customFormat="1"/>
    <row r="5572" s="179" customFormat="1"/>
    <row r="5573" s="179" customFormat="1"/>
    <row r="5574" s="179" customFormat="1"/>
    <row r="5575" s="179" customFormat="1"/>
    <row r="5576" s="179" customFormat="1"/>
    <row r="5577" s="179" customFormat="1"/>
    <row r="5578" s="179" customFormat="1"/>
    <row r="5579" s="179" customFormat="1"/>
    <row r="5580" s="179" customFormat="1"/>
    <row r="5581" s="179" customFormat="1"/>
    <row r="5582" s="179" customFormat="1"/>
    <row r="5583" s="179" customFormat="1"/>
    <row r="5584" s="179" customFormat="1"/>
    <row r="5585" s="179" customFormat="1"/>
    <row r="5586" s="179" customFormat="1"/>
    <row r="5587" s="179" customFormat="1"/>
    <row r="5588" s="179" customFormat="1"/>
    <row r="5589" s="179" customFormat="1"/>
    <row r="5590" s="179" customFormat="1"/>
    <row r="5591" s="179" customFormat="1"/>
    <row r="5592" s="179" customFormat="1"/>
    <row r="5593" s="179" customFormat="1"/>
    <row r="5594" s="179" customFormat="1"/>
    <row r="5595" s="179" customFormat="1"/>
    <row r="5596" s="179" customFormat="1"/>
    <row r="5597" s="179" customFormat="1"/>
    <row r="5598" s="179" customFormat="1"/>
    <row r="5599" s="179" customFormat="1"/>
    <row r="5600" s="179" customFormat="1"/>
    <row r="5601" s="179" customFormat="1"/>
    <row r="5602" s="179" customFormat="1"/>
    <row r="5603" s="179" customFormat="1"/>
    <row r="5604" s="179" customFormat="1"/>
    <row r="5605" s="179" customFormat="1"/>
    <row r="5606" s="179" customFormat="1"/>
    <row r="5607" s="179" customFormat="1"/>
    <row r="5608" s="179" customFormat="1"/>
    <row r="5609" s="179" customFormat="1"/>
    <row r="5610" s="179" customFormat="1"/>
    <row r="5611" s="179" customFormat="1"/>
    <row r="5612" s="179" customFormat="1"/>
    <row r="5613" s="179" customFormat="1"/>
    <row r="5614" s="179" customFormat="1"/>
    <row r="5615" s="179" customFormat="1"/>
    <row r="5616" s="179" customFormat="1"/>
    <row r="5617" s="179" customFormat="1"/>
    <row r="5618" s="179" customFormat="1"/>
    <row r="5619" s="179" customFormat="1"/>
    <row r="5620" s="179" customFormat="1"/>
    <row r="5621" s="179" customFormat="1"/>
    <row r="5622" s="179" customFormat="1"/>
    <row r="5623" s="179" customFormat="1"/>
    <row r="5624" s="179" customFormat="1"/>
    <row r="5625" s="179" customFormat="1"/>
    <row r="5626" s="179" customFormat="1"/>
    <row r="5627" s="179" customFormat="1"/>
    <row r="5628" s="179" customFormat="1"/>
    <row r="5629" s="179" customFormat="1"/>
    <row r="5630" s="179" customFormat="1"/>
    <row r="5631" s="179" customFormat="1"/>
    <row r="5632" s="179" customFormat="1"/>
    <row r="5633" s="179" customFormat="1"/>
    <row r="5634" s="179" customFormat="1"/>
    <row r="5635" s="179" customFormat="1"/>
    <row r="5636" s="179" customFormat="1"/>
    <row r="5637" s="179" customFormat="1"/>
    <row r="5638" s="179" customFormat="1"/>
    <row r="5639" s="179" customFormat="1"/>
    <row r="5640" s="179" customFormat="1"/>
    <row r="5641" s="179" customFormat="1"/>
    <row r="5642" s="179" customFormat="1"/>
    <row r="5643" s="179" customFormat="1"/>
    <row r="5644" s="179" customFormat="1"/>
    <row r="5645" s="179" customFormat="1"/>
    <row r="5646" s="179" customFormat="1"/>
    <row r="5647" s="179" customFormat="1"/>
    <row r="5648" s="179" customFormat="1"/>
    <row r="5649" s="179" customFormat="1"/>
    <row r="5650" s="179" customFormat="1"/>
    <row r="5651" s="179" customFormat="1"/>
    <row r="5652" s="179" customFormat="1"/>
    <row r="5653" s="179" customFormat="1"/>
    <row r="5654" s="179" customFormat="1"/>
    <row r="5655" s="179" customFormat="1"/>
    <row r="5656" s="179" customFormat="1"/>
    <row r="5657" s="179" customFormat="1"/>
    <row r="5658" s="179" customFormat="1"/>
    <row r="5659" s="179" customFormat="1"/>
    <row r="5660" s="179" customFormat="1"/>
    <row r="5661" s="179" customFormat="1"/>
    <row r="5662" s="179" customFormat="1"/>
    <row r="5663" s="179" customFormat="1"/>
    <row r="5664" s="179" customFormat="1"/>
    <row r="5665" s="179" customFormat="1"/>
    <row r="5666" s="179" customFormat="1"/>
    <row r="5667" s="179" customFormat="1"/>
    <row r="5668" s="179" customFormat="1"/>
    <row r="5669" s="179" customFormat="1"/>
    <row r="5670" s="179" customFormat="1"/>
    <row r="5671" s="179" customFormat="1"/>
    <row r="5672" s="179" customFormat="1"/>
    <row r="5673" s="179" customFormat="1"/>
    <row r="5674" s="179" customFormat="1"/>
    <row r="5675" s="179" customFormat="1"/>
    <row r="5676" s="179" customFormat="1"/>
    <row r="5677" s="179" customFormat="1"/>
    <row r="5678" s="179" customFormat="1"/>
    <row r="5679" s="179" customFormat="1"/>
    <row r="5680" s="179" customFormat="1"/>
    <row r="5681" s="179" customFormat="1"/>
    <row r="5682" s="179" customFormat="1"/>
    <row r="5683" s="179" customFormat="1"/>
    <row r="5684" s="179" customFormat="1"/>
    <row r="5685" s="179" customFormat="1"/>
    <row r="5686" s="179" customFormat="1"/>
    <row r="5687" s="179" customFormat="1"/>
    <row r="5688" s="179" customFormat="1"/>
    <row r="5689" s="179" customFormat="1"/>
    <row r="5690" s="179" customFormat="1"/>
    <row r="5691" s="179" customFormat="1"/>
    <row r="5692" s="179" customFormat="1"/>
    <row r="5693" s="179" customFormat="1"/>
    <row r="5694" s="179" customFormat="1"/>
    <row r="5695" s="179" customFormat="1"/>
    <row r="5696" s="179" customFormat="1"/>
    <row r="5697" s="179" customFormat="1"/>
    <row r="5698" s="179" customFormat="1"/>
    <row r="5699" s="179" customFormat="1"/>
    <row r="5700" s="179" customFormat="1"/>
    <row r="5701" s="179" customFormat="1"/>
    <row r="5702" s="179" customFormat="1"/>
    <row r="5703" s="179" customFormat="1"/>
    <row r="5704" s="179" customFormat="1"/>
    <row r="5705" s="179" customFormat="1"/>
    <row r="5706" s="179" customFormat="1"/>
    <row r="5707" s="179" customFormat="1"/>
    <row r="5708" s="179" customFormat="1"/>
    <row r="5709" s="179" customFormat="1"/>
    <row r="5710" s="179" customFormat="1"/>
    <row r="5711" s="179" customFormat="1"/>
    <row r="5712" s="179" customFormat="1"/>
    <row r="5713" s="179" customFormat="1"/>
    <row r="5714" s="179" customFormat="1"/>
    <row r="5715" s="179" customFormat="1"/>
    <row r="5716" s="179" customFormat="1"/>
    <row r="5717" s="179" customFormat="1"/>
    <row r="5718" s="179" customFormat="1"/>
    <row r="5719" s="179" customFormat="1"/>
    <row r="5720" s="179" customFormat="1"/>
    <row r="5721" s="179" customFormat="1"/>
    <row r="5722" s="179" customFormat="1"/>
    <row r="5723" s="179" customFormat="1"/>
    <row r="5724" s="179" customFormat="1"/>
    <row r="5725" s="179" customFormat="1"/>
    <row r="5726" s="179" customFormat="1"/>
    <row r="5727" s="179" customFormat="1"/>
    <row r="5728" s="179" customFormat="1"/>
    <row r="5729" s="179" customFormat="1"/>
    <row r="5730" s="179" customFormat="1"/>
    <row r="5731" s="179" customFormat="1"/>
    <row r="5732" s="179" customFormat="1"/>
    <row r="5733" s="179" customFormat="1"/>
    <row r="5734" s="179" customFormat="1"/>
    <row r="5735" s="179" customFormat="1"/>
    <row r="5736" s="179" customFormat="1"/>
    <row r="5737" s="179" customFormat="1"/>
    <row r="5738" s="179" customFormat="1"/>
    <row r="5739" s="179" customFormat="1"/>
    <row r="5740" s="179" customFormat="1"/>
    <row r="5741" s="179" customFormat="1"/>
    <row r="5742" s="179" customFormat="1"/>
    <row r="5743" s="179" customFormat="1"/>
    <row r="5744" s="179" customFormat="1"/>
    <row r="5745" s="179" customFormat="1"/>
    <row r="5746" s="179" customFormat="1"/>
    <row r="5747" s="179" customFormat="1"/>
    <row r="5748" s="179" customFormat="1"/>
    <row r="5749" s="179" customFormat="1"/>
    <row r="5750" s="179" customFormat="1"/>
    <row r="5751" s="179" customFormat="1"/>
    <row r="5752" s="179" customFormat="1"/>
    <row r="5753" s="179" customFormat="1"/>
    <row r="5754" s="179" customFormat="1"/>
    <row r="5755" s="179" customFormat="1"/>
    <row r="5756" s="179" customFormat="1"/>
    <row r="5757" s="179" customFormat="1"/>
    <row r="5758" s="179" customFormat="1"/>
    <row r="5759" s="179" customFormat="1"/>
    <row r="5760" s="179" customFormat="1"/>
    <row r="5761" s="179" customFormat="1"/>
    <row r="5762" s="179" customFormat="1"/>
    <row r="5763" s="179" customFormat="1"/>
    <row r="5764" s="179" customFormat="1"/>
    <row r="5765" s="179" customFormat="1"/>
    <row r="5766" s="179" customFormat="1"/>
    <row r="5767" s="179" customFormat="1"/>
    <row r="5768" s="179" customFormat="1"/>
    <row r="5769" s="179" customFormat="1"/>
    <row r="5770" s="179" customFormat="1"/>
    <row r="5771" s="179" customFormat="1"/>
    <row r="5772" s="179" customFormat="1"/>
    <row r="5773" s="179" customFormat="1"/>
    <row r="5774" s="179" customFormat="1"/>
    <row r="5775" s="179" customFormat="1"/>
    <row r="5776" s="179" customFormat="1"/>
    <row r="5777" s="179" customFormat="1"/>
    <row r="5778" s="179" customFormat="1"/>
    <row r="5779" s="179" customFormat="1"/>
    <row r="5780" s="179" customFormat="1"/>
    <row r="5781" s="179" customFormat="1"/>
    <row r="5782" s="179" customFormat="1"/>
    <row r="5783" s="179" customFormat="1"/>
    <row r="5784" s="179" customFormat="1"/>
    <row r="5785" s="179" customFormat="1"/>
    <row r="5786" s="179" customFormat="1"/>
    <row r="5787" s="179" customFormat="1"/>
    <row r="5788" s="179" customFormat="1"/>
    <row r="5789" s="179" customFormat="1"/>
    <row r="5790" s="179" customFormat="1"/>
    <row r="5791" s="179" customFormat="1"/>
    <row r="5792" s="179" customFormat="1"/>
    <row r="5793" s="179" customFormat="1"/>
    <row r="5794" s="179" customFormat="1"/>
    <row r="5795" s="179" customFormat="1"/>
    <row r="5796" s="179" customFormat="1"/>
    <row r="5797" s="179" customFormat="1"/>
    <row r="5798" s="179" customFormat="1"/>
    <row r="5799" s="179" customFormat="1"/>
    <row r="5800" s="179" customFormat="1"/>
    <row r="5801" s="179" customFormat="1"/>
    <row r="5802" s="179" customFormat="1"/>
    <row r="5803" s="179" customFormat="1"/>
    <row r="5804" s="179" customFormat="1"/>
    <row r="5805" s="179" customFormat="1"/>
    <row r="5806" s="179" customFormat="1"/>
    <row r="5807" s="179" customFormat="1"/>
    <row r="5808" s="179" customFormat="1"/>
    <row r="5809" s="179" customFormat="1"/>
    <row r="5810" s="179" customFormat="1"/>
    <row r="5811" s="179" customFormat="1"/>
    <row r="5812" s="179" customFormat="1"/>
    <row r="5813" s="179" customFormat="1"/>
    <row r="5814" s="179" customFormat="1"/>
    <row r="5815" s="179" customFormat="1"/>
    <row r="5816" s="179" customFormat="1"/>
    <row r="5817" s="179" customFormat="1"/>
    <row r="5818" s="179" customFormat="1"/>
    <row r="5819" s="179" customFormat="1"/>
    <row r="5820" s="179" customFormat="1"/>
    <row r="5821" s="179" customFormat="1"/>
    <row r="5822" s="179" customFormat="1"/>
    <row r="5823" s="179" customFormat="1"/>
    <row r="5824" s="179" customFormat="1"/>
    <row r="5825" s="179" customFormat="1"/>
    <row r="5826" s="179" customFormat="1"/>
    <row r="5827" s="179" customFormat="1"/>
    <row r="5828" s="179" customFormat="1"/>
    <row r="5829" s="179" customFormat="1"/>
    <row r="5830" s="179" customFormat="1"/>
    <row r="5831" s="179" customFormat="1"/>
    <row r="5832" s="179" customFormat="1"/>
    <row r="5833" s="179" customFormat="1"/>
    <row r="5834" s="179" customFormat="1"/>
    <row r="5835" s="179" customFormat="1"/>
    <row r="5836" s="179" customFormat="1"/>
    <row r="5837" s="179" customFormat="1"/>
    <row r="5838" s="179" customFormat="1"/>
    <row r="5839" s="179" customFormat="1"/>
    <row r="5840" s="179" customFormat="1"/>
    <row r="5841" s="179" customFormat="1"/>
    <row r="5842" s="179" customFormat="1"/>
    <row r="5843" s="179" customFormat="1"/>
    <row r="5844" s="179" customFormat="1"/>
    <row r="5845" s="179" customFormat="1"/>
    <row r="5846" s="179" customFormat="1"/>
    <row r="5847" s="179" customFormat="1"/>
    <row r="5848" s="179" customFormat="1"/>
    <row r="5849" s="179" customFormat="1"/>
    <row r="5850" s="179" customFormat="1"/>
    <row r="5851" s="179" customFormat="1"/>
    <row r="5852" s="179" customFormat="1"/>
    <row r="5853" s="179" customFormat="1"/>
    <row r="5854" s="179" customFormat="1"/>
    <row r="5855" s="179" customFormat="1"/>
    <row r="5856" s="179" customFormat="1"/>
    <row r="5857" s="179" customFormat="1"/>
    <row r="5858" s="179" customFormat="1"/>
    <row r="5859" s="179" customFormat="1"/>
    <row r="5860" s="179" customFormat="1"/>
    <row r="5861" s="179" customFormat="1"/>
    <row r="5862" s="179" customFormat="1"/>
    <row r="5863" s="179" customFormat="1"/>
    <row r="5864" s="179" customFormat="1"/>
    <row r="5865" s="179" customFormat="1"/>
    <row r="5866" s="179" customFormat="1"/>
    <row r="5867" s="179" customFormat="1"/>
    <row r="5868" s="179" customFormat="1"/>
    <row r="5869" s="179" customFormat="1"/>
    <row r="5870" s="179" customFormat="1"/>
    <row r="5871" s="179" customFormat="1"/>
    <row r="5872" s="179" customFormat="1"/>
    <row r="5873" s="179" customFormat="1"/>
    <row r="5874" s="179" customFormat="1"/>
    <row r="5875" s="179" customFormat="1"/>
    <row r="5876" s="179" customFormat="1"/>
    <row r="5877" s="179" customFormat="1"/>
    <row r="5878" s="179" customFormat="1"/>
    <row r="5879" s="179" customFormat="1"/>
    <row r="5880" s="179" customFormat="1"/>
    <row r="5881" s="179" customFormat="1"/>
    <row r="5882" s="179" customFormat="1"/>
    <row r="5883" s="179" customFormat="1"/>
    <row r="5884" s="179" customFormat="1"/>
    <row r="5885" s="179" customFormat="1"/>
    <row r="5886" s="179" customFormat="1"/>
    <row r="5887" s="179" customFormat="1"/>
    <row r="5888" s="179" customFormat="1"/>
    <row r="5889" s="179" customFormat="1"/>
    <row r="5890" s="179" customFormat="1"/>
    <row r="5891" s="179" customFormat="1"/>
    <row r="5892" s="179" customFormat="1"/>
    <row r="5893" s="179" customFormat="1"/>
    <row r="5894" s="179" customFormat="1"/>
    <row r="5895" s="179" customFormat="1"/>
    <row r="5896" s="179" customFormat="1"/>
    <row r="5897" s="179" customFormat="1"/>
    <row r="5898" s="179" customFormat="1"/>
    <row r="5899" s="179" customFormat="1"/>
    <row r="5900" s="179" customFormat="1"/>
    <row r="5901" s="179" customFormat="1"/>
    <row r="5902" s="179" customFormat="1"/>
    <row r="5903" s="179" customFormat="1"/>
    <row r="5904" s="179" customFormat="1"/>
    <row r="5905" s="179" customFormat="1"/>
    <row r="5906" s="179" customFormat="1"/>
    <row r="5907" s="179" customFormat="1"/>
    <row r="5908" s="179" customFormat="1"/>
    <row r="5909" s="179" customFormat="1"/>
    <row r="5910" s="179" customFormat="1"/>
    <row r="5911" s="179" customFormat="1"/>
    <row r="5912" s="179" customFormat="1"/>
    <row r="5913" s="179" customFormat="1"/>
    <row r="5914" s="179" customFormat="1"/>
    <row r="5915" s="179" customFormat="1"/>
    <row r="5916" s="179" customFormat="1"/>
    <row r="5917" s="179" customFormat="1"/>
    <row r="5918" s="179" customFormat="1"/>
    <row r="5919" s="179" customFormat="1"/>
    <row r="5920" s="179" customFormat="1"/>
    <row r="5921" s="179" customFormat="1"/>
    <row r="5922" s="179" customFormat="1"/>
    <row r="5923" s="179" customFormat="1"/>
    <row r="5924" s="179" customFormat="1"/>
    <row r="5925" s="179" customFormat="1"/>
    <row r="5926" s="179" customFormat="1"/>
    <row r="5927" s="179" customFormat="1"/>
    <row r="5928" s="179" customFormat="1"/>
    <row r="5929" s="179" customFormat="1"/>
    <row r="5930" s="179" customFormat="1"/>
    <row r="5931" s="179" customFormat="1"/>
    <row r="5932" s="179" customFormat="1"/>
    <row r="5933" s="179" customFormat="1"/>
    <row r="5934" s="179" customFormat="1"/>
    <row r="5935" s="179" customFormat="1"/>
    <row r="5936" s="179" customFormat="1"/>
    <row r="5937" s="179" customFormat="1"/>
    <row r="5938" s="179" customFormat="1"/>
    <row r="5939" s="179" customFormat="1"/>
    <row r="5940" s="179" customFormat="1"/>
    <row r="5941" s="179" customFormat="1"/>
    <row r="5942" s="179" customFormat="1"/>
    <row r="5943" s="179" customFormat="1"/>
    <row r="5944" s="179" customFormat="1"/>
    <row r="5945" s="179" customFormat="1"/>
    <row r="5946" s="179" customFormat="1"/>
    <row r="5947" s="179" customFormat="1"/>
    <row r="5948" s="179" customFormat="1"/>
    <row r="5949" s="179" customFormat="1"/>
    <row r="5950" s="179" customFormat="1"/>
    <row r="5951" s="179" customFormat="1"/>
    <row r="5952" s="179" customFormat="1"/>
    <row r="5953" s="179" customFormat="1"/>
    <row r="5954" s="179" customFormat="1"/>
    <row r="5955" s="179" customFormat="1"/>
    <row r="5956" s="179" customFormat="1"/>
    <row r="5957" s="179" customFormat="1"/>
    <row r="5958" s="179" customFormat="1"/>
    <row r="5959" s="179" customFormat="1"/>
    <row r="5960" s="179" customFormat="1"/>
    <row r="5961" s="179" customFormat="1"/>
    <row r="5962" s="179" customFormat="1"/>
    <row r="5963" s="179" customFormat="1"/>
    <row r="5964" s="179" customFormat="1"/>
    <row r="5965" s="179" customFormat="1"/>
    <row r="5966" s="179" customFormat="1"/>
    <row r="5967" s="179" customFormat="1"/>
    <row r="5968" s="179" customFormat="1"/>
    <row r="5969" s="179" customFormat="1"/>
    <row r="5970" s="179" customFormat="1"/>
    <row r="5971" s="179" customFormat="1"/>
    <row r="5972" s="179" customFormat="1"/>
    <row r="5973" s="179" customFormat="1"/>
    <row r="5974" s="179" customFormat="1"/>
    <row r="5975" s="179" customFormat="1"/>
    <row r="5976" s="179" customFormat="1"/>
    <row r="5977" s="179" customFormat="1"/>
    <row r="5978" s="179" customFormat="1"/>
    <row r="5979" s="179" customFormat="1"/>
    <row r="5980" s="179" customFormat="1"/>
    <row r="5981" s="179" customFormat="1"/>
    <row r="5982" s="179" customFormat="1"/>
    <row r="5983" s="179" customFormat="1"/>
    <row r="5984" s="179" customFormat="1"/>
    <row r="5985" s="179" customFormat="1"/>
    <row r="5986" s="179" customFormat="1"/>
    <row r="5987" s="179" customFormat="1"/>
    <row r="5988" s="179" customFormat="1"/>
    <row r="5989" s="179" customFormat="1"/>
    <row r="5990" s="179" customFormat="1"/>
    <row r="5991" s="179" customFormat="1"/>
    <row r="5992" s="179" customFormat="1"/>
    <row r="5993" s="179" customFormat="1"/>
    <row r="5994" s="179" customFormat="1"/>
    <row r="5995" s="179" customFormat="1"/>
    <row r="5996" s="179" customFormat="1"/>
    <row r="5997" s="179" customFormat="1"/>
    <row r="5998" s="179" customFormat="1"/>
    <row r="5999" s="179" customFormat="1"/>
    <row r="6000" s="179" customFormat="1"/>
    <row r="6001" s="179" customFormat="1"/>
    <row r="6002" s="179" customFormat="1"/>
    <row r="6003" s="179" customFormat="1"/>
    <row r="6004" s="179" customFormat="1"/>
    <row r="6005" s="179" customFormat="1"/>
    <row r="6006" s="179" customFormat="1"/>
    <row r="6007" s="179" customFormat="1"/>
    <row r="6008" s="179" customFormat="1"/>
    <row r="6009" s="179" customFormat="1"/>
    <row r="6010" s="179" customFormat="1"/>
    <row r="6011" s="179" customFormat="1"/>
    <row r="6012" s="179" customFormat="1"/>
    <row r="6013" s="179" customFormat="1"/>
    <row r="6014" s="179" customFormat="1"/>
    <row r="6015" s="179" customFormat="1"/>
    <row r="6016" s="179" customFormat="1"/>
    <row r="6017" s="179" customFormat="1"/>
    <row r="6018" s="179" customFormat="1"/>
    <row r="6019" s="179" customFormat="1"/>
    <row r="6020" s="179" customFormat="1"/>
    <row r="6021" s="179" customFormat="1"/>
    <row r="6022" s="179" customFormat="1"/>
    <row r="6023" s="179" customFormat="1"/>
    <row r="6024" s="179" customFormat="1"/>
    <row r="6025" s="179" customFormat="1"/>
    <row r="6026" s="179" customFormat="1"/>
    <row r="6027" s="179" customFormat="1"/>
    <row r="6028" s="179" customFormat="1"/>
    <row r="6029" s="179" customFormat="1"/>
    <row r="6030" s="179" customFormat="1"/>
    <row r="6031" s="179" customFormat="1"/>
    <row r="6032" s="179" customFormat="1"/>
    <row r="6033" s="179" customFormat="1"/>
    <row r="6034" s="179" customFormat="1"/>
    <row r="6035" s="179" customFormat="1"/>
    <row r="6036" s="179" customFormat="1"/>
    <row r="6037" s="179" customFormat="1"/>
    <row r="6038" s="179" customFormat="1"/>
    <row r="6039" s="179" customFormat="1"/>
    <row r="6040" s="179" customFormat="1"/>
    <row r="6041" s="179" customFormat="1"/>
    <row r="6042" s="179" customFormat="1"/>
    <row r="6043" s="179" customFormat="1"/>
    <row r="6044" s="179" customFormat="1"/>
    <row r="6045" s="179" customFormat="1"/>
    <row r="6046" s="179" customFormat="1"/>
    <row r="6047" s="179" customFormat="1"/>
    <row r="6048" s="179" customFormat="1"/>
    <row r="6049" s="179" customFormat="1"/>
    <row r="6050" s="179" customFormat="1"/>
    <row r="6051" s="179" customFormat="1"/>
    <row r="6052" s="179" customFormat="1"/>
    <row r="6053" s="179" customFormat="1"/>
    <row r="6054" s="179" customFormat="1"/>
    <row r="6055" s="179" customFormat="1"/>
    <row r="6056" s="179" customFormat="1"/>
    <row r="6057" s="179" customFormat="1"/>
    <row r="6058" s="179" customFormat="1"/>
    <row r="6059" s="179" customFormat="1"/>
    <row r="6060" s="179" customFormat="1"/>
    <row r="6061" s="179" customFormat="1"/>
    <row r="6062" s="179" customFormat="1"/>
    <row r="6063" s="179" customFormat="1"/>
    <row r="6064" s="179" customFormat="1"/>
    <row r="6065" s="179" customFormat="1"/>
    <row r="6066" s="179" customFormat="1"/>
    <row r="6067" s="179" customFormat="1"/>
    <row r="6068" s="179" customFormat="1"/>
    <row r="6069" s="179" customFormat="1"/>
    <row r="6070" s="179" customFormat="1"/>
    <row r="6071" s="179" customFormat="1"/>
    <row r="6072" s="179" customFormat="1"/>
    <row r="6073" s="179" customFormat="1"/>
    <row r="6074" s="179" customFormat="1"/>
    <row r="6075" s="179" customFormat="1"/>
    <row r="6076" s="179" customFormat="1"/>
    <row r="6077" s="179" customFormat="1"/>
    <row r="6078" s="179" customFormat="1"/>
    <row r="6079" s="179" customFormat="1"/>
    <row r="6080" s="179" customFormat="1"/>
    <row r="6081" s="179" customFormat="1"/>
    <row r="6082" s="179" customFormat="1"/>
    <row r="6083" s="179" customFormat="1"/>
    <row r="6084" s="179" customFormat="1"/>
    <row r="6085" s="179" customFormat="1"/>
    <row r="6086" s="179" customFormat="1"/>
    <row r="6087" s="179" customFormat="1"/>
    <row r="6088" s="179" customFormat="1"/>
    <row r="6089" s="179" customFormat="1"/>
    <row r="6090" s="179" customFormat="1"/>
    <row r="6091" s="179" customFormat="1"/>
    <row r="6092" s="179" customFormat="1"/>
    <row r="6093" s="179" customFormat="1"/>
    <row r="6094" s="179" customFormat="1"/>
    <row r="6095" s="179" customFormat="1"/>
    <row r="6096" s="179" customFormat="1"/>
    <row r="6097" s="179" customFormat="1"/>
    <row r="6098" s="179" customFormat="1"/>
    <row r="6099" s="179" customFormat="1"/>
    <row r="6100" s="179" customFormat="1"/>
    <row r="6101" s="179" customFormat="1"/>
    <row r="6102" s="179" customFormat="1"/>
    <row r="6103" s="179" customFormat="1"/>
    <row r="6104" s="179" customFormat="1"/>
    <row r="6105" s="179" customFormat="1"/>
    <row r="6106" s="179" customFormat="1"/>
    <row r="6107" s="179" customFormat="1"/>
    <row r="6108" s="179" customFormat="1"/>
    <row r="6109" s="179" customFormat="1"/>
    <row r="6110" s="179" customFormat="1"/>
    <row r="6111" s="179" customFormat="1"/>
    <row r="6112" s="179" customFormat="1"/>
    <row r="6113" s="179" customFormat="1"/>
    <row r="6114" s="179" customFormat="1"/>
    <row r="6115" s="179" customFormat="1"/>
    <row r="6116" s="179" customFormat="1"/>
    <row r="6117" s="179" customFormat="1"/>
    <row r="6118" s="179" customFormat="1"/>
    <row r="6119" s="179" customFormat="1"/>
    <row r="6120" s="179" customFormat="1"/>
    <row r="6121" s="179" customFormat="1"/>
    <row r="6122" s="179" customFormat="1"/>
    <row r="6123" s="179" customFormat="1"/>
    <row r="6124" s="179" customFormat="1"/>
    <row r="6125" s="179" customFormat="1"/>
    <row r="6126" s="179" customFormat="1"/>
    <row r="6127" s="179" customFormat="1"/>
    <row r="6128" s="179" customFormat="1"/>
    <row r="6129" s="179" customFormat="1"/>
    <row r="6130" s="179" customFormat="1"/>
    <row r="6131" s="179" customFormat="1"/>
    <row r="6132" s="179" customFormat="1"/>
    <row r="6133" s="179" customFormat="1"/>
    <row r="6134" s="179" customFormat="1"/>
    <row r="6135" s="179" customFormat="1"/>
    <row r="6136" s="179" customFormat="1"/>
    <row r="6137" s="179" customFormat="1"/>
    <row r="6138" s="179" customFormat="1"/>
    <row r="6139" s="179" customFormat="1"/>
    <row r="6140" s="179" customFormat="1"/>
    <row r="6141" s="179" customFormat="1"/>
    <row r="6142" s="179" customFormat="1"/>
    <row r="6143" s="179" customFormat="1"/>
    <row r="6144" s="179" customFormat="1"/>
    <row r="6145" s="179" customFormat="1"/>
    <row r="6146" s="179" customFormat="1"/>
    <row r="6147" s="179" customFormat="1"/>
    <row r="6148" s="179" customFormat="1"/>
    <row r="6149" s="179" customFormat="1"/>
    <row r="6150" s="179" customFormat="1"/>
    <row r="6151" s="179" customFormat="1"/>
    <row r="6152" s="179" customFormat="1"/>
    <row r="6153" s="179" customFormat="1"/>
    <row r="6154" s="179" customFormat="1"/>
    <row r="6155" s="179" customFormat="1"/>
    <row r="6156" s="179" customFormat="1"/>
    <row r="6157" s="179" customFormat="1"/>
    <row r="6158" s="179" customFormat="1"/>
    <row r="6159" s="179" customFormat="1"/>
    <row r="6160" s="179" customFormat="1"/>
    <row r="6161" s="179" customFormat="1"/>
    <row r="6162" s="179" customFormat="1"/>
    <row r="6163" s="179" customFormat="1"/>
    <row r="6164" s="179" customFormat="1"/>
    <row r="6165" s="179" customFormat="1"/>
    <row r="6166" s="179" customFormat="1"/>
    <row r="6167" s="179" customFormat="1"/>
    <row r="6168" s="179" customFormat="1"/>
    <row r="6169" s="179" customFormat="1"/>
    <row r="6170" s="179" customFormat="1"/>
    <row r="6171" s="179" customFormat="1"/>
    <row r="6172" s="179" customFormat="1"/>
    <row r="6173" s="179" customFormat="1"/>
    <row r="6174" s="179" customFormat="1"/>
    <row r="6175" s="179" customFormat="1"/>
    <row r="6176" s="179" customFormat="1"/>
    <row r="6177" s="179" customFormat="1"/>
    <row r="6178" s="179" customFormat="1"/>
    <row r="6179" s="179" customFormat="1"/>
    <row r="6180" s="179" customFormat="1"/>
    <row r="6181" s="179" customFormat="1"/>
    <row r="6182" s="179" customFormat="1"/>
    <row r="6183" s="179" customFormat="1"/>
    <row r="6184" s="179" customFormat="1"/>
    <row r="6185" s="179" customFormat="1"/>
    <row r="6186" s="179" customFormat="1"/>
    <row r="6187" s="179" customFormat="1"/>
    <row r="6188" s="179" customFormat="1"/>
    <row r="6189" s="179" customFormat="1"/>
    <row r="6190" s="179" customFormat="1"/>
    <row r="6191" s="179" customFormat="1"/>
    <row r="6192" s="179" customFormat="1"/>
    <row r="6193" s="179" customFormat="1"/>
    <row r="6194" s="179" customFormat="1"/>
    <row r="6195" s="179" customFormat="1"/>
    <row r="6196" s="179" customFormat="1"/>
    <row r="6197" s="179" customFormat="1"/>
    <row r="6198" s="179" customFormat="1"/>
    <row r="6199" s="179" customFormat="1"/>
    <row r="6200" s="179" customFormat="1"/>
    <row r="6201" s="179" customFormat="1"/>
    <row r="6202" s="179" customFormat="1"/>
    <row r="6203" s="179" customFormat="1"/>
    <row r="6204" s="179" customFormat="1"/>
    <row r="6205" s="179" customFormat="1"/>
    <row r="6206" s="179" customFormat="1"/>
    <row r="6207" s="179" customFormat="1"/>
    <row r="6208" s="179" customFormat="1"/>
    <row r="6209" s="179" customFormat="1"/>
    <row r="6210" s="179" customFormat="1"/>
    <row r="6211" s="179" customFormat="1"/>
    <row r="6212" s="179" customFormat="1"/>
    <row r="6213" s="179" customFormat="1"/>
    <row r="6214" s="179" customFormat="1"/>
    <row r="6215" s="179" customFormat="1"/>
    <row r="6216" s="179" customFormat="1"/>
    <row r="6217" s="179" customFormat="1"/>
    <row r="6218" s="179" customFormat="1"/>
    <row r="6219" s="179" customFormat="1"/>
    <row r="6220" s="179" customFormat="1"/>
    <row r="6221" s="179" customFormat="1"/>
    <row r="6222" s="179" customFormat="1"/>
    <row r="6223" s="179" customFormat="1"/>
    <row r="6224" s="179" customFormat="1"/>
    <row r="6225" s="179" customFormat="1"/>
    <row r="6226" s="179" customFormat="1"/>
    <row r="6227" s="179" customFormat="1"/>
    <row r="6228" s="179" customFormat="1"/>
    <row r="6229" s="179" customFormat="1"/>
    <row r="6230" s="179" customFormat="1"/>
    <row r="6231" s="179" customFormat="1"/>
    <row r="6232" s="179" customFormat="1"/>
    <row r="6233" s="179" customFormat="1"/>
    <row r="6234" s="179" customFormat="1"/>
    <row r="6235" s="179" customFormat="1"/>
    <row r="6236" s="179" customFormat="1"/>
    <row r="6237" s="179" customFormat="1"/>
    <row r="6238" s="179" customFormat="1"/>
    <row r="6239" s="179" customFormat="1"/>
    <row r="6240" s="179" customFormat="1"/>
    <row r="6241" s="179" customFormat="1"/>
    <row r="6242" s="179" customFormat="1"/>
    <row r="6243" s="179" customFormat="1"/>
    <row r="6244" s="179" customFormat="1"/>
    <row r="6245" s="179" customFormat="1"/>
    <row r="6246" s="179" customFormat="1"/>
    <row r="6247" s="179" customFormat="1"/>
    <row r="6248" s="179" customFormat="1"/>
    <row r="6249" s="179" customFormat="1"/>
    <row r="6250" s="179" customFormat="1"/>
    <row r="6251" s="179" customFormat="1"/>
    <row r="6252" s="179" customFormat="1"/>
    <row r="6253" s="179" customFormat="1"/>
    <row r="6254" s="179" customFormat="1"/>
    <row r="6255" s="179" customFormat="1"/>
    <row r="6256" s="179" customFormat="1"/>
    <row r="6257" s="179" customFormat="1"/>
    <row r="6258" s="179" customFormat="1"/>
    <row r="6259" s="179" customFormat="1"/>
    <row r="6260" s="179" customFormat="1"/>
    <row r="6261" s="179" customFormat="1"/>
    <row r="6262" s="179" customFormat="1"/>
    <row r="6263" s="179" customFormat="1"/>
    <row r="6264" s="179" customFormat="1"/>
    <row r="6265" s="179" customFormat="1"/>
    <row r="6266" s="179" customFormat="1"/>
    <row r="6267" s="179" customFormat="1"/>
    <row r="6268" s="179" customFormat="1"/>
    <row r="6269" s="179" customFormat="1"/>
    <row r="6270" s="179" customFormat="1"/>
    <row r="6271" s="179" customFormat="1"/>
    <row r="6272" s="179" customFormat="1"/>
    <row r="6273" s="179" customFormat="1"/>
    <row r="6274" s="179" customFormat="1"/>
    <row r="6275" s="179" customFormat="1"/>
    <row r="6276" s="179" customFormat="1"/>
    <row r="6277" s="179" customFormat="1"/>
    <row r="6278" s="179" customFormat="1"/>
    <row r="6279" s="179" customFormat="1"/>
    <row r="6280" s="179" customFormat="1"/>
    <row r="6281" s="179" customFormat="1"/>
    <row r="6282" s="179" customFormat="1"/>
    <row r="6283" s="179" customFormat="1"/>
    <row r="6284" s="179" customFormat="1"/>
    <row r="6285" s="179" customFormat="1"/>
    <row r="6286" s="179" customFormat="1"/>
    <row r="6287" s="179" customFormat="1"/>
    <row r="6288" s="179" customFormat="1"/>
    <row r="6289" s="179" customFormat="1"/>
    <row r="6290" s="179" customFormat="1"/>
    <row r="6291" s="179" customFormat="1"/>
    <row r="6292" s="179" customFormat="1"/>
    <row r="6293" s="179" customFormat="1"/>
    <row r="6294" s="179" customFormat="1"/>
    <row r="6295" s="179" customFormat="1"/>
    <row r="6296" s="179" customFormat="1"/>
    <row r="6297" s="179" customFormat="1"/>
    <row r="6298" s="179" customFormat="1"/>
    <row r="6299" s="179" customFormat="1"/>
    <row r="6300" s="179" customFormat="1"/>
    <row r="6301" s="179" customFormat="1"/>
    <row r="6302" s="179" customFormat="1"/>
    <row r="6303" s="179" customFormat="1"/>
    <row r="6304" s="179" customFormat="1"/>
    <row r="6305" s="179" customFormat="1"/>
    <row r="6306" s="179" customFormat="1"/>
    <row r="6307" s="179" customFormat="1"/>
    <row r="6308" s="179" customFormat="1"/>
    <row r="6309" s="179" customFormat="1"/>
    <row r="6310" s="179" customFormat="1"/>
    <row r="6311" s="179" customFormat="1"/>
    <row r="6312" s="179" customFormat="1"/>
    <row r="6313" s="179" customFormat="1"/>
    <row r="6314" s="179" customFormat="1"/>
    <row r="6315" s="179" customFormat="1"/>
    <row r="6316" s="179" customFormat="1"/>
    <row r="6317" s="179" customFormat="1"/>
    <row r="6318" s="179" customFormat="1"/>
    <row r="6319" s="179" customFormat="1"/>
    <row r="6320" s="179" customFormat="1"/>
    <row r="6321" s="179" customFormat="1"/>
    <row r="6322" s="179" customFormat="1"/>
    <row r="6323" s="179" customFormat="1"/>
    <row r="6324" s="179" customFormat="1"/>
    <row r="6325" s="179" customFormat="1"/>
    <row r="6326" s="179" customFormat="1"/>
    <row r="6327" s="179" customFormat="1"/>
    <row r="6328" s="179" customFormat="1"/>
    <row r="6329" s="179" customFormat="1"/>
    <row r="6330" s="179" customFormat="1"/>
    <row r="6331" s="179" customFormat="1"/>
    <row r="6332" s="179" customFormat="1"/>
    <row r="6333" s="179" customFormat="1"/>
    <row r="6334" s="179" customFormat="1"/>
    <row r="6335" s="179" customFormat="1"/>
    <row r="6336" s="179" customFormat="1"/>
    <row r="6337" s="179" customFormat="1"/>
    <row r="6338" s="179" customFormat="1"/>
    <row r="6339" s="179" customFormat="1"/>
    <row r="6340" s="179" customFormat="1"/>
    <row r="6341" s="179" customFormat="1"/>
    <row r="6342" s="179" customFormat="1"/>
    <row r="6343" s="179" customFormat="1"/>
    <row r="6344" s="179" customFormat="1"/>
    <row r="6345" s="179" customFormat="1"/>
    <row r="6346" s="179" customFormat="1"/>
    <row r="6347" s="179" customFormat="1"/>
    <row r="6348" s="179" customFormat="1"/>
    <row r="6349" s="179" customFormat="1"/>
    <row r="6350" s="179" customFormat="1"/>
    <row r="6351" s="179" customFormat="1"/>
    <row r="6352" s="179" customFormat="1"/>
    <row r="6353" s="179" customFormat="1"/>
    <row r="6354" s="179" customFormat="1"/>
    <row r="6355" s="179" customFormat="1"/>
    <row r="6356" s="179" customFormat="1"/>
    <row r="6357" s="179" customFormat="1"/>
    <row r="6358" s="179" customFormat="1"/>
    <row r="6359" s="179" customFormat="1"/>
    <row r="6360" s="179" customFormat="1"/>
    <row r="6361" s="179" customFormat="1"/>
    <row r="6362" s="179" customFormat="1"/>
    <row r="6363" s="179" customFormat="1"/>
    <row r="6364" s="179" customFormat="1"/>
    <row r="6365" s="179" customFormat="1"/>
    <row r="6366" s="179" customFormat="1"/>
    <row r="6367" s="179" customFormat="1"/>
    <row r="6368" s="179" customFormat="1"/>
    <row r="6369" s="179" customFormat="1"/>
    <row r="6370" s="179" customFormat="1"/>
    <row r="6371" s="179" customFormat="1"/>
    <row r="6372" s="179" customFormat="1"/>
    <row r="6373" s="179" customFormat="1"/>
    <row r="6374" s="179" customFormat="1"/>
    <row r="6375" s="179" customFormat="1"/>
    <row r="6376" s="179" customFormat="1"/>
    <row r="6377" s="179" customFormat="1"/>
    <row r="6378" s="179" customFormat="1"/>
    <row r="6379" s="179" customFormat="1"/>
    <row r="6380" s="179" customFormat="1"/>
    <row r="6381" s="179" customFormat="1"/>
    <row r="6382" s="179" customFormat="1"/>
    <row r="6383" s="179" customFormat="1"/>
    <row r="6384" s="179" customFormat="1"/>
    <row r="6385" s="179" customFormat="1"/>
    <row r="6386" s="179" customFormat="1"/>
    <row r="6387" s="179" customFormat="1"/>
    <row r="6388" s="179" customFormat="1"/>
    <row r="6389" s="179" customFormat="1"/>
    <row r="6390" s="179" customFormat="1"/>
    <row r="6391" s="179" customFormat="1"/>
    <row r="6392" s="179" customFormat="1"/>
    <row r="6393" s="179" customFormat="1"/>
    <row r="6394" s="179" customFormat="1"/>
    <row r="6395" s="179" customFormat="1"/>
    <row r="6396" s="179" customFormat="1"/>
    <row r="6397" s="179" customFormat="1"/>
    <row r="6398" s="179" customFormat="1"/>
    <row r="6399" s="179" customFormat="1"/>
    <row r="6400" s="179" customFormat="1"/>
    <row r="6401" s="179" customFormat="1"/>
    <row r="6402" s="179" customFormat="1"/>
    <row r="6403" s="179" customFormat="1"/>
    <row r="6404" s="179" customFormat="1"/>
    <row r="6405" s="179" customFormat="1"/>
    <row r="6406" s="179" customFormat="1"/>
    <row r="6407" s="179" customFormat="1"/>
    <row r="6408" s="179" customFormat="1"/>
    <row r="6409" s="179" customFormat="1"/>
    <row r="6410" s="179" customFormat="1"/>
    <row r="6411" s="179" customFormat="1"/>
    <row r="6412" s="179" customFormat="1"/>
    <row r="6413" s="179" customFormat="1"/>
    <row r="6414" s="179" customFormat="1"/>
    <row r="6415" s="179" customFormat="1"/>
    <row r="6416" s="179" customFormat="1"/>
    <row r="6417" s="179" customFormat="1"/>
    <row r="6418" s="179" customFormat="1"/>
    <row r="6419" s="179" customFormat="1"/>
    <row r="6420" s="179" customFormat="1"/>
    <row r="6421" s="179" customFormat="1"/>
    <row r="6422" s="179" customFormat="1"/>
    <row r="6423" s="179" customFormat="1"/>
    <row r="6424" s="179" customFormat="1"/>
    <row r="6425" s="179" customFormat="1"/>
    <row r="6426" s="179" customFormat="1"/>
    <row r="6427" s="179" customFormat="1"/>
    <row r="6428" s="179" customFormat="1"/>
    <row r="6429" s="179" customFormat="1"/>
    <row r="6430" s="179" customFormat="1"/>
    <row r="6431" s="179" customFormat="1"/>
    <row r="6432" s="179" customFormat="1"/>
    <row r="6433" s="179" customFormat="1"/>
    <row r="6434" s="179" customFormat="1"/>
    <row r="6435" s="179" customFormat="1"/>
    <row r="6436" s="179" customFormat="1"/>
    <row r="6437" s="179" customFormat="1"/>
    <row r="6438" s="179" customFormat="1"/>
    <row r="6439" s="179" customFormat="1"/>
    <row r="6440" s="179" customFormat="1"/>
    <row r="6441" s="179" customFormat="1"/>
    <row r="6442" s="179" customFormat="1"/>
    <row r="6443" s="179" customFormat="1"/>
    <row r="6444" s="179" customFormat="1"/>
    <row r="6445" s="179" customFormat="1"/>
    <row r="6446" s="179" customFormat="1"/>
    <row r="6447" s="179" customFormat="1"/>
    <row r="6448" s="179" customFormat="1"/>
    <row r="6449" s="179" customFormat="1"/>
    <row r="6450" s="179" customFormat="1"/>
    <row r="6451" s="179" customFormat="1"/>
    <row r="6452" s="179" customFormat="1"/>
    <row r="6453" s="179" customFormat="1"/>
    <row r="6454" s="179" customFormat="1"/>
    <row r="6455" s="179" customFormat="1"/>
    <row r="6456" s="179" customFormat="1"/>
    <row r="6457" s="179" customFormat="1"/>
    <row r="6458" s="179" customFormat="1"/>
    <row r="6459" s="179" customFormat="1"/>
    <row r="6460" s="179" customFormat="1"/>
    <row r="6461" s="179" customFormat="1"/>
    <row r="6462" s="179" customFormat="1"/>
    <row r="6463" s="179" customFormat="1"/>
    <row r="6464" s="179" customFormat="1"/>
    <row r="6465" s="179" customFormat="1"/>
    <row r="6466" s="179" customFormat="1"/>
    <row r="6467" s="179" customFormat="1"/>
    <row r="6468" s="179" customFormat="1"/>
    <row r="6469" s="179" customFormat="1"/>
    <row r="6470" s="179" customFormat="1"/>
    <row r="6471" s="179" customFormat="1"/>
    <row r="6472" s="179" customFormat="1"/>
    <row r="6473" s="179" customFormat="1"/>
    <row r="6474" s="179" customFormat="1"/>
    <row r="6475" s="179" customFormat="1"/>
    <row r="6476" s="179" customFormat="1"/>
    <row r="6477" s="179" customFormat="1"/>
    <row r="6478" s="179" customFormat="1"/>
    <row r="6479" s="179" customFormat="1"/>
    <row r="6480" s="179" customFormat="1"/>
    <row r="6481" s="179" customFormat="1"/>
    <row r="6482" s="179" customFormat="1"/>
    <row r="6483" s="179" customFormat="1"/>
    <row r="6484" s="179" customFormat="1"/>
    <row r="6485" s="179" customFormat="1"/>
    <row r="6486" s="179" customFormat="1"/>
    <row r="6487" s="179" customFormat="1"/>
    <row r="6488" s="179" customFormat="1"/>
    <row r="6489" s="179" customFormat="1"/>
    <row r="6490" s="179" customFormat="1"/>
    <row r="6491" s="179" customFormat="1"/>
    <row r="6492" s="179" customFormat="1"/>
    <row r="6493" s="179" customFormat="1"/>
    <row r="6494" s="179" customFormat="1"/>
    <row r="6495" s="179" customFormat="1"/>
    <row r="6496" s="179" customFormat="1"/>
    <row r="6497" s="179" customFormat="1"/>
    <row r="6498" s="179" customFormat="1"/>
    <row r="6499" s="179" customFormat="1"/>
    <row r="6500" s="179" customFormat="1"/>
    <row r="6501" s="179" customFormat="1"/>
    <row r="6502" s="179" customFormat="1"/>
    <row r="6503" s="179" customFormat="1"/>
    <row r="6504" s="179" customFormat="1"/>
    <row r="6505" s="179" customFormat="1"/>
    <row r="6506" s="179" customFormat="1"/>
    <row r="6507" s="179" customFormat="1"/>
    <row r="6508" s="179" customFormat="1"/>
    <row r="6509" s="179" customFormat="1"/>
    <row r="6510" s="179" customFormat="1"/>
    <row r="6511" s="179" customFormat="1"/>
    <row r="6512" s="179" customFormat="1"/>
    <row r="6513" s="179" customFormat="1"/>
    <row r="6514" s="179" customFormat="1"/>
    <row r="6515" s="179" customFormat="1"/>
    <row r="6516" s="179" customFormat="1"/>
    <row r="6517" s="179" customFormat="1"/>
    <row r="6518" s="179" customFormat="1"/>
    <row r="6519" s="179" customFormat="1"/>
    <row r="6520" s="179" customFormat="1"/>
    <row r="6521" s="179" customFormat="1"/>
    <row r="6522" s="179" customFormat="1"/>
    <row r="6523" s="179" customFormat="1"/>
    <row r="6524" s="179" customFormat="1"/>
    <row r="6525" s="179" customFormat="1"/>
    <row r="6526" s="179" customFormat="1"/>
    <row r="6527" s="179" customFormat="1"/>
    <row r="6528" s="179" customFormat="1"/>
    <row r="6529" s="179" customFormat="1"/>
    <row r="6530" s="179" customFormat="1"/>
    <row r="6531" s="179" customFormat="1"/>
    <row r="6532" s="179" customFormat="1"/>
    <row r="6533" s="179" customFormat="1"/>
    <row r="6534" s="179" customFormat="1"/>
    <row r="6535" s="179" customFormat="1"/>
    <row r="6536" s="179" customFormat="1"/>
    <row r="6537" s="179" customFormat="1"/>
    <row r="6538" s="179" customFormat="1"/>
    <row r="6539" s="179" customFormat="1"/>
    <row r="6540" s="179" customFormat="1"/>
    <row r="6541" s="179" customFormat="1"/>
    <row r="6542" s="179" customFormat="1"/>
    <row r="6543" s="179" customFormat="1"/>
    <row r="6544" s="179" customFormat="1"/>
    <row r="6545" s="179" customFormat="1"/>
    <row r="6546" s="179" customFormat="1"/>
    <row r="6547" s="179" customFormat="1"/>
    <row r="6548" s="179" customFormat="1"/>
    <row r="6549" s="179" customFormat="1"/>
    <row r="6550" s="179" customFormat="1"/>
    <row r="6551" s="179" customFormat="1"/>
    <row r="6552" s="179" customFormat="1"/>
    <row r="6553" s="179" customFormat="1"/>
    <row r="6554" s="179" customFormat="1"/>
    <row r="6555" s="179" customFormat="1"/>
    <row r="6556" s="179" customFormat="1"/>
    <row r="6557" s="179" customFormat="1"/>
    <row r="6558" s="179" customFormat="1"/>
    <row r="6559" s="179" customFormat="1"/>
    <row r="6560" s="179" customFormat="1"/>
    <row r="6561" s="179" customFormat="1"/>
    <row r="6562" s="179" customFormat="1"/>
    <row r="6563" s="179" customFormat="1"/>
    <row r="6564" s="179" customFormat="1"/>
    <row r="6565" s="179" customFormat="1"/>
    <row r="6566" s="179" customFormat="1"/>
    <row r="6567" s="179" customFormat="1"/>
    <row r="6568" s="179" customFormat="1"/>
    <row r="6569" s="179" customFormat="1"/>
    <row r="6570" s="179" customFormat="1"/>
    <row r="6571" s="179" customFormat="1"/>
    <row r="6572" s="179" customFormat="1"/>
    <row r="6573" s="179" customFormat="1"/>
    <row r="6574" s="179" customFormat="1"/>
    <row r="6575" s="179" customFormat="1"/>
    <row r="6576" s="179" customFormat="1"/>
    <row r="6577" s="179" customFormat="1"/>
    <row r="6578" s="179" customFormat="1"/>
    <row r="6579" s="179" customFormat="1"/>
    <row r="6580" s="179" customFormat="1"/>
    <row r="6581" s="179" customFormat="1"/>
    <row r="6582" s="179" customFormat="1"/>
    <row r="6583" s="179" customFormat="1"/>
    <row r="6584" s="179" customFormat="1"/>
    <row r="6585" s="179" customFormat="1"/>
    <row r="6586" s="179" customFormat="1"/>
    <row r="6587" s="179" customFormat="1"/>
    <row r="6588" s="179" customFormat="1"/>
    <row r="6589" s="179" customFormat="1"/>
    <row r="6590" s="179" customFormat="1"/>
    <row r="6591" s="179" customFormat="1"/>
    <row r="6592" s="179" customFormat="1"/>
    <row r="6593" s="179" customFormat="1"/>
    <row r="6594" s="179" customFormat="1"/>
    <row r="6595" s="179" customFormat="1"/>
    <row r="6596" s="179" customFormat="1"/>
    <row r="6597" s="179" customFormat="1"/>
    <row r="6598" s="179" customFormat="1"/>
    <row r="6599" s="179" customFormat="1"/>
    <row r="6600" s="179" customFormat="1"/>
    <row r="6601" s="179" customFormat="1"/>
    <row r="6602" s="179" customFormat="1"/>
    <row r="6603" s="179" customFormat="1"/>
    <row r="6604" s="179" customFormat="1"/>
    <row r="6605" s="179" customFormat="1"/>
    <row r="6606" s="179" customFormat="1"/>
    <row r="6607" s="179" customFormat="1"/>
    <row r="6608" s="179" customFormat="1"/>
    <row r="6609" s="179" customFormat="1"/>
    <row r="6610" s="179" customFormat="1"/>
    <row r="6611" s="179" customFormat="1"/>
    <row r="6612" s="179" customFormat="1"/>
    <row r="6613" s="179" customFormat="1"/>
    <row r="6614" s="179" customFormat="1"/>
    <row r="6615" s="179" customFormat="1"/>
    <row r="6616" s="179" customFormat="1"/>
    <row r="6617" s="179" customFormat="1"/>
    <row r="6618" s="179" customFormat="1"/>
    <row r="6619" s="179" customFormat="1"/>
    <row r="6620" s="179" customFormat="1"/>
    <row r="6621" s="179" customFormat="1"/>
    <row r="6622" s="179" customFormat="1"/>
    <row r="6623" s="179" customFormat="1"/>
    <row r="6624" s="179" customFormat="1"/>
    <row r="6625" s="179" customFormat="1"/>
    <row r="6626" s="179" customFormat="1"/>
    <row r="6627" s="179" customFormat="1"/>
    <row r="6628" s="179" customFormat="1"/>
    <row r="6629" s="179" customFormat="1"/>
    <row r="6630" s="179" customFormat="1"/>
    <row r="6631" s="179" customFormat="1"/>
    <row r="6632" s="179" customFormat="1"/>
    <row r="6633" s="179" customFormat="1"/>
    <row r="6634" s="179" customFormat="1"/>
    <row r="6635" s="179" customFormat="1"/>
    <row r="6636" s="179" customFormat="1"/>
    <row r="6637" s="179" customFormat="1"/>
    <row r="6638" s="179" customFormat="1"/>
    <row r="6639" s="179" customFormat="1"/>
    <row r="6640" s="179" customFormat="1"/>
    <row r="6641" s="179" customFormat="1"/>
    <row r="6642" s="179" customFormat="1"/>
    <row r="6643" s="179" customFormat="1"/>
    <row r="6644" s="179" customFormat="1"/>
    <row r="6645" s="179" customFormat="1"/>
    <row r="6646" s="179" customFormat="1"/>
    <row r="6647" s="179" customFormat="1"/>
    <row r="6648" s="179" customFormat="1"/>
    <row r="6649" s="179" customFormat="1"/>
    <row r="6650" s="179" customFormat="1"/>
    <row r="6651" s="179" customFormat="1"/>
    <row r="6652" s="179" customFormat="1"/>
    <row r="6653" s="179" customFormat="1"/>
    <row r="6654" s="179" customFormat="1"/>
    <row r="6655" s="179" customFormat="1"/>
    <row r="6656" s="179" customFormat="1"/>
    <row r="6657" s="179" customFormat="1"/>
    <row r="6658" s="179" customFormat="1"/>
    <row r="6659" s="179" customFormat="1"/>
    <row r="6660" s="179" customFormat="1"/>
    <row r="6661" s="179" customFormat="1"/>
    <row r="6662" s="179" customFormat="1"/>
    <row r="6663" s="179" customFormat="1"/>
    <row r="6664" s="179" customFormat="1"/>
    <row r="6665" s="179" customFormat="1"/>
    <row r="6666" s="179" customFormat="1"/>
    <row r="6667" s="179" customFormat="1"/>
    <row r="6668" s="179" customFormat="1"/>
    <row r="6669" s="179" customFormat="1"/>
    <row r="6670" s="179" customFormat="1"/>
    <row r="6671" s="179" customFormat="1"/>
    <row r="6672" s="179" customFormat="1"/>
    <row r="6673" s="179" customFormat="1"/>
    <row r="6674" s="179" customFormat="1"/>
    <row r="6675" s="179" customFormat="1"/>
    <row r="6676" s="179" customFormat="1"/>
    <row r="6677" s="179" customFormat="1"/>
    <row r="6678" s="179" customFormat="1"/>
    <row r="6679" s="179" customFormat="1"/>
    <row r="6680" s="179" customFormat="1"/>
    <row r="6681" s="179" customFormat="1"/>
    <row r="6682" s="179" customFormat="1"/>
    <row r="6683" s="179" customFormat="1"/>
    <row r="6684" s="179" customFormat="1"/>
    <row r="6685" s="179" customFormat="1"/>
    <row r="6686" s="179" customFormat="1"/>
    <row r="6687" s="179" customFormat="1"/>
    <row r="6688" s="179" customFormat="1"/>
    <row r="6689" s="179" customFormat="1"/>
    <row r="6690" s="179" customFormat="1"/>
    <row r="6691" s="179" customFormat="1"/>
    <row r="6692" s="179" customFormat="1"/>
    <row r="6693" s="179" customFormat="1"/>
    <row r="6694" s="179" customFormat="1"/>
    <row r="6695" s="179" customFormat="1"/>
    <row r="6696" s="179" customFormat="1"/>
    <row r="6697" s="179" customFormat="1"/>
    <row r="6698" s="179" customFormat="1"/>
    <row r="6699" s="179" customFormat="1"/>
    <row r="6700" s="179" customFormat="1"/>
    <row r="6701" s="179" customFormat="1"/>
    <row r="6702" s="179" customFormat="1"/>
    <row r="6703" s="179" customFormat="1"/>
    <row r="6704" s="179" customFormat="1"/>
    <row r="6705" s="179" customFormat="1"/>
    <row r="6706" s="179" customFormat="1"/>
    <row r="6707" s="179" customFormat="1"/>
    <row r="6708" s="179" customFormat="1"/>
    <row r="6709" s="179" customFormat="1"/>
    <row r="6710" s="179" customFormat="1"/>
    <row r="6711" s="179" customFormat="1"/>
    <row r="6712" s="179" customFormat="1"/>
    <row r="6713" s="179" customFormat="1"/>
    <row r="6714" s="179" customFormat="1"/>
    <row r="6715" s="179" customFormat="1"/>
    <row r="6716" s="179" customFormat="1"/>
    <row r="6717" s="179" customFormat="1"/>
    <row r="6718" s="179" customFormat="1"/>
    <row r="6719" s="179" customFormat="1"/>
    <row r="6720" s="179" customFormat="1"/>
    <row r="6721" s="179" customFormat="1"/>
    <row r="6722" s="179" customFormat="1"/>
    <row r="6723" s="179" customFormat="1"/>
    <row r="6724" s="179" customFormat="1"/>
    <row r="6725" s="179" customFormat="1"/>
    <row r="6726" s="179" customFormat="1"/>
    <row r="6727" s="179" customFormat="1"/>
    <row r="6728" s="179" customFormat="1"/>
    <row r="6729" s="179" customFormat="1"/>
    <row r="6730" s="179" customFormat="1"/>
    <row r="6731" s="179" customFormat="1"/>
    <row r="6732" s="179" customFormat="1"/>
    <row r="6733" s="179" customFormat="1"/>
    <row r="6734" s="179" customFormat="1"/>
    <row r="6735" s="179" customFormat="1"/>
    <row r="6736" s="179" customFormat="1"/>
    <row r="6737" s="179" customFormat="1"/>
    <row r="6738" s="179" customFormat="1"/>
    <row r="6739" s="179" customFormat="1"/>
    <row r="6740" s="179" customFormat="1"/>
    <row r="6741" s="179" customFormat="1"/>
    <row r="6742" s="179" customFormat="1"/>
    <row r="6743" s="179" customFormat="1"/>
    <row r="6744" s="179" customFormat="1"/>
    <row r="6745" s="179" customFormat="1"/>
    <row r="6746" s="179" customFormat="1"/>
    <row r="6747" s="179" customFormat="1"/>
    <row r="6748" s="179" customFormat="1"/>
    <row r="6749" s="179" customFormat="1"/>
    <row r="6750" s="179" customFormat="1"/>
    <row r="6751" s="179" customFormat="1"/>
    <row r="6752" s="179" customFormat="1"/>
    <row r="6753" s="179" customFormat="1"/>
    <row r="6754" s="179" customFormat="1"/>
    <row r="6755" s="179" customFormat="1"/>
    <row r="6756" s="179" customFormat="1"/>
    <row r="6757" s="179" customFormat="1"/>
    <row r="6758" s="179" customFormat="1"/>
    <row r="6759" s="179" customFormat="1"/>
    <row r="6760" s="179" customFormat="1"/>
    <row r="6761" s="179" customFormat="1"/>
    <row r="6762" s="179" customFormat="1"/>
    <row r="6763" s="179" customFormat="1"/>
    <row r="6764" s="179" customFormat="1"/>
    <row r="6765" s="179" customFormat="1"/>
    <row r="6766" s="179" customFormat="1"/>
    <row r="6767" s="179" customFormat="1"/>
    <row r="6768" s="179" customFormat="1"/>
    <row r="6769" s="179" customFormat="1"/>
    <row r="6770" s="179" customFormat="1"/>
    <row r="6771" s="179" customFormat="1"/>
    <row r="6772" s="179" customFormat="1"/>
    <row r="6773" s="179" customFormat="1"/>
    <row r="6774" s="179" customFormat="1"/>
    <row r="6775" s="179" customFormat="1"/>
    <row r="6776" s="179" customFormat="1"/>
    <row r="6777" s="179" customFormat="1"/>
    <row r="6778" s="179" customFormat="1"/>
    <row r="6779" s="179" customFormat="1"/>
    <row r="6780" s="179" customFormat="1"/>
    <row r="6781" s="179" customFormat="1"/>
    <row r="6782" s="179" customFormat="1"/>
    <row r="6783" s="179" customFormat="1"/>
    <row r="6784" s="179" customFormat="1"/>
    <row r="6785" s="179" customFormat="1"/>
    <row r="6786" s="179" customFormat="1"/>
    <row r="6787" s="179" customFormat="1"/>
    <row r="6788" s="179" customFormat="1"/>
    <row r="6789" s="179" customFormat="1"/>
    <row r="6790" s="179" customFormat="1"/>
    <row r="6791" s="179" customFormat="1"/>
    <row r="6792" s="179" customFormat="1"/>
    <row r="6793" s="179" customFormat="1"/>
    <row r="6794" s="179" customFormat="1"/>
    <row r="6795" s="179" customFormat="1"/>
    <row r="6796" s="179" customFormat="1"/>
    <row r="6797" s="179" customFormat="1"/>
    <row r="6798" s="179" customFormat="1"/>
    <row r="6799" s="179" customFormat="1"/>
    <row r="6800" s="179" customFormat="1"/>
    <row r="6801" s="179" customFormat="1"/>
    <row r="6802" s="179" customFormat="1"/>
    <row r="6803" s="179" customFormat="1"/>
    <row r="6804" s="179" customFormat="1"/>
    <row r="6805" s="179" customFormat="1"/>
    <row r="6806" s="179" customFormat="1"/>
    <row r="6807" s="179" customFormat="1"/>
    <row r="6808" s="179" customFormat="1"/>
    <row r="6809" s="179" customFormat="1"/>
    <row r="6810" s="179" customFormat="1"/>
    <row r="6811" s="179" customFormat="1"/>
    <row r="6812" s="179" customFormat="1"/>
    <row r="6813" s="179" customFormat="1"/>
    <row r="6814" s="179" customFormat="1"/>
    <row r="6815" s="179" customFormat="1"/>
    <row r="6816" s="179" customFormat="1"/>
    <row r="6817" s="179" customFormat="1"/>
    <row r="6818" s="179" customFormat="1"/>
    <row r="6819" s="179" customFormat="1"/>
    <row r="6820" s="179" customFormat="1"/>
    <row r="6821" s="179" customFormat="1"/>
    <row r="6822" s="179" customFormat="1"/>
    <row r="6823" s="179" customFormat="1"/>
    <row r="6824" s="179" customFormat="1"/>
    <row r="6825" s="179" customFormat="1"/>
    <row r="6826" s="179" customFormat="1"/>
    <row r="6827" s="179" customFormat="1"/>
    <row r="6828" s="179" customFormat="1"/>
    <row r="6829" s="179" customFormat="1"/>
    <row r="6830" s="179" customFormat="1"/>
    <row r="6831" s="179" customFormat="1"/>
    <row r="6832" s="179" customFormat="1"/>
    <row r="6833" s="179" customFormat="1"/>
    <row r="6834" s="179" customFormat="1"/>
    <row r="6835" s="179" customFormat="1"/>
    <row r="6836" s="179" customFormat="1"/>
    <row r="6837" s="179" customFormat="1"/>
    <row r="6838" s="179" customFormat="1"/>
    <row r="6839" s="179" customFormat="1"/>
    <row r="6840" s="179" customFormat="1"/>
    <row r="6841" s="179" customFormat="1"/>
    <row r="6842" s="179" customFormat="1"/>
    <row r="6843" s="179" customFormat="1"/>
    <row r="6844" s="179" customFormat="1"/>
    <row r="6845" s="179" customFormat="1"/>
    <row r="6846" s="179" customFormat="1"/>
    <row r="6847" s="179" customFormat="1"/>
    <row r="6848" s="179" customFormat="1"/>
    <row r="6849" s="179" customFormat="1"/>
    <row r="6850" s="179" customFormat="1"/>
    <row r="6851" s="179" customFormat="1"/>
    <row r="6852" s="179" customFormat="1"/>
    <row r="6853" s="179" customFormat="1"/>
    <row r="6854" s="179" customFormat="1"/>
    <row r="6855" s="179" customFormat="1"/>
    <row r="6856" s="179" customFormat="1"/>
    <row r="6857" s="179" customFormat="1"/>
    <row r="6858" s="179" customFormat="1"/>
    <row r="6859" s="179" customFormat="1"/>
    <row r="6860" s="179" customFormat="1"/>
    <row r="6861" s="179" customFormat="1"/>
    <row r="6862" s="179" customFormat="1"/>
    <row r="6863" s="179" customFormat="1"/>
    <row r="6864" s="179" customFormat="1"/>
    <row r="6865" s="179" customFormat="1"/>
    <row r="6866" s="179" customFormat="1"/>
    <row r="6867" s="179" customFormat="1"/>
    <row r="6868" s="179" customFormat="1"/>
    <row r="6869" s="179" customFormat="1"/>
    <row r="6870" s="179" customFormat="1"/>
    <row r="6871" s="179" customFormat="1"/>
    <row r="6872" s="179" customFormat="1"/>
    <row r="6873" s="179" customFormat="1"/>
    <row r="6874" s="179" customFormat="1"/>
    <row r="6875" s="179" customFormat="1"/>
    <row r="6876" s="179" customFormat="1"/>
    <row r="6877" s="179" customFormat="1"/>
    <row r="6878" s="179" customFormat="1"/>
    <row r="6879" s="179" customFormat="1"/>
    <row r="6880" s="179" customFormat="1"/>
    <row r="6881" s="179" customFormat="1"/>
    <row r="6882" s="179" customFormat="1"/>
    <row r="6883" s="179" customFormat="1"/>
    <row r="6884" s="179" customFormat="1"/>
    <row r="6885" s="179" customFormat="1"/>
    <row r="6886" s="179" customFormat="1"/>
    <row r="6887" s="179" customFormat="1"/>
    <row r="6888" s="179" customFormat="1"/>
    <row r="6889" s="179" customFormat="1"/>
    <row r="6890" s="179" customFormat="1"/>
    <row r="6891" s="179" customFormat="1"/>
    <row r="6892" s="179" customFormat="1"/>
    <row r="6893" s="179" customFormat="1"/>
    <row r="6894" s="179" customFormat="1"/>
    <row r="6895" s="179" customFormat="1"/>
    <row r="6896" s="179" customFormat="1"/>
    <row r="6897" s="179" customFormat="1"/>
    <row r="6898" s="179" customFormat="1"/>
    <row r="6899" s="179" customFormat="1"/>
    <row r="6900" s="179" customFormat="1"/>
    <row r="6901" s="179" customFormat="1"/>
    <row r="6902" s="179" customFormat="1"/>
    <row r="6903" s="179" customFormat="1"/>
    <row r="6904" s="179" customFormat="1"/>
    <row r="6905" s="179" customFormat="1"/>
    <row r="6906" s="179" customFormat="1"/>
    <row r="6907" s="179" customFormat="1"/>
    <row r="6908" s="179" customFormat="1"/>
    <row r="6909" s="179" customFormat="1"/>
    <row r="6910" s="179" customFormat="1"/>
    <row r="6911" s="179" customFormat="1"/>
    <row r="6912" s="179" customFormat="1"/>
    <row r="6913" s="179" customFormat="1"/>
    <row r="6914" s="179" customFormat="1"/>
    <row r="6915" s="179" customFormat="1"/>
    <row r="6916" s="179" customFormat="1"/>
    <row r="6917" s="179" customFormat="1"/>
    <row r="6918" s="179" customFormat="1"/>
    <row r="6919" s="179" customFormat="1"/>
    <row r="6920" s="179" customFormat="1"/>
    <row r="6921" s="179" customFormat="1"/>
    <row r="6922" s="179" customFormat="1"/>
    <row r="6923" s="179" customFormat="1"/>
    <row r="6924" s="179" customFormat="1"/>
    <row r="6925" s="179" customFormat="1"/>
    <row r="6926" s="179" customFormat="1"/>
    <row r="6927" s="179" customFormat="1"/>
    <row r="6928" s="179" customFormat="1"/>
    <row r="6929" s="179" customFormat="1"/>
    <row r="6930" s="179" customFormat="1"/>
    <row r="6931" s="179" customFormat="1"/>
    <row r="6932" s="179" customFormat="1"/>
    <row r="6933" s="179" customFormat="1"/>
    <row r="6934" s="179" customFormat="1"/>
    <row r="6935" s="179" customFormat="1"/>
    <row r="6936" s="179" customFormat="1"/>
    <row r="6937" s="179" customFormat="1"/>
    <row r="6938" s="179" customFormat="1"/>
    <row r="6939" s="179" customFormat="1"/>
    <row r="6940" s="179" customFormat="1"/>
    <row r="6941" s="179" customFormat="1"/>
    <row r="6942" s="179" customFormat="1"/>
    <row r="6943" s="179" customFormat="1"/>
    <row r="6944" s="179" customFormat="1"/>
    <row r="6945" s="179" customFormat="1"/>
    <row r="6946" s="179" customFormat="1"/>
    <row r="6947" s="179" customFormat="1"/>
    <row r="6948" s="179" customFormat="1"/>
    <row r="6949" s="179" customFormat="1"/>
    <row r="6950" s="179" customFormat="1"/>
    <row r="6951" s="179" customFormat="1"/>
    <row r="6952" s="179" customFormat="1"/>
    <row r="6953" s="179" customFormat="1"/>
    <row r="6954" s="179" customFormat="1"/>
    <row r="6955" s="179" customFormat="1"/>
    <row r="6956" s="179" customFormat="1"/>
    <row r="6957" s="179" customFormat="1"/>
    <row r="6958" s="179" customFormat="1"/>
    <row r="6959" s="179" customFormat="1"/>
    <row r="6960" s="179" customFormat="1"/>
    <row r="6961" s="179" customFormat="1"/>
    <row r="6962" s="179" customFormat="1"/>
    <row r="6963" s="179" customFormat="1"/>
    <row r="6964" s="179" customFormat="1"/>
    <row r="6965" s="179" customFormat="1"/>
    <row r="6966" s="179" customFormat="1"/>
    <row r="6967" s="179" customFormat="1"/>
    <row r="6968" s="179" customFormat="1"/>
    <row r="6969" s="179" customFormat="1"/>
    <row r="6970" s="179" customFormat="1"/>
    <row r="6971" s="179" customFormat="1"/>
    <row r="6972" s="179" customFormat="1"/>
    <row r="6973" s="179" customFormat="1"/>
    <row r="6974" s="179" customFormat="1"/>
    <row r="6975" s="179" customFormat="1"/>
    <row r="6976" s="179" customFormat="1"/>
    <row r="6977" s="179" customFormat="1"/>
    <row r="6978" s="179" customFormat="1"/>
    <row r="6979" s="179" customFormat="1"/>
    <row r="6980" s="179" customFormat="1"/>
    <row r="6981" s="179" customFormat="1"/>
    <row r="6982" s="179" customFormat="1"/>
    <row r="6983" s="179" customFormat="1"/>
    <row r="6984" s="179" customFormat="1"/>
    <row r="6985" s="179" customFormat="1"/>
    <row r="6986" s="179" customFormat="1"/>
    <row r="6987" s="179" customFormat="1"/>
    <row r="6988" s="179" customFormat="1"/>
    <row r="6989" s="179" customFormat="1"/>
    <row r="6990" s="179" customFormat="1"/>
    <row r="6991" s="179" customFormat="1"/>
    <row r="6992" s="179" customFormat="1"/>
    <row r="6993" s="179" customFormat="1"/>
    <row r="6994" s="179" customFormat="1"/>
    <row r="6995" s="179" customFormat="1"/>
    <row r="6996" s="179" customFormat="1"/>
    <row r="6997" s="179" customFormat="1"/>
    <row r="6998" s="179" customFormat="1"/>
    <row r="6999" s="179" customFormat="1"/>
    <row r="7000" s="179" customFormat="1"/>
    <row r="7001" s="179" customFormat="1"/>
    <row r="7002" s="179" customFormat="1"/>
    <row r="7003" s="179" customFormat="1"/>
    <row r="7004" s="179" customFormat="1"/>
    <row r="7005" s="179" customFormat="1"/>
    <row r="7006" s="179" customFormat="1"/>
    <row r="7007" s="179" customFormat="1"/>
    <row r="7008" s="179" customFormat="1"/>
    <row r="7009" s="179" customFormat="1"/>
    <row r="7010" s="179" customFormat="1"/>
    <row r="7011" s="179" customFormat="1"/>
    <row r="7012" s="179" customFormat="1"/>
    <row r="7013" s="179" customFormat="1"/>
    <row r="7014" s="179" customFormat="1"/>
    <row r="7015" s="179" customFormat="1"/>
    <row r="7016" s="179" customFormat="1"/>
    <row r="7017" s="179" customFormat="1"/>
    <row r="7018" s="179" customFormat="1"/>
    <row r="7019" s="179" customFormat="1"/>
    <row r="7020" s="179" customFormat="1"/>
    <row r="7021" s="179" customFormat="1"/>
    <row r="7022" s="179" customFormat="1"/>
    <row r="7023" s="179" customFormat="1"/>
    <row r="7024" s="179" customFormat="1"/>
    <row r="7025" s="179" customFormat="1"/>
    <row r="7026" s="179" customFormat="1"/>
    <row r="7027" s="179" customFormat="1"/>
    <row r="7028" s="179" customFormat="1"/>
    <row r="7029" s="179" customFormat="1"/>
    <row r="7030" s="179" customFormat="1"/>
    <row r="7031" s="179" customFormat="1"/>
    <row r="7032" s="179" customFormat="1"/>
    <row r="7033" s="179" customFormat="1"/>
    <row r="7034" s="179" customFormat="1"/>
    <row r="7035" s="179" customFormat="1"/>
    <row r="7036" s="179" customFormat="1"/>
    <row r="7037" s="179" customFormat="1"/>
    <row r="7038" s="179" customFormat="1"/>
    <row r="7039" s="179" customFormat="1"/>
    <row r="7040" s="179" customFormat="1"/>
    <row r="7041" s="179" customFormat="1"/>
    <row r="7042" s="179" customFormat="1"/>
    <row r="7043" s="179" customFormat="1"/>
    <row r="7044" s="179" customFormat="1"/>
    <row r="7045" s="179" customFormat="1"/>
    <row r="7046" s="179" customFormat="1"/>
    <row r="7047" s="179" customFormat="1"/>
    <row r="7048" s="179" customFormat="1"/>
    <row r="7049" s="179" customFormat="1"/>
    <row r="7050" s="179" customFormat="1"/>
    <row r="7051" s="179" customFormat="1"/>
    <row r="7052" s="179" customFormat="1"/>
    <row r="7053" s="179" customFormat="1"/>
    <row r="7054" s="179" customFormat="1"/>
    <row r="7055" s="179" customFormat="1"/>
    <row r="7056" s="179" customFormat="1"/>
    <row r="7057" s="179" customFormat="1"/>
    <row r="7058" s="179" customFormat="1"/>
    <row r="7059" s="179" customFormat="1"/>
    <row r="7060" s="179" customFormat="1"/>
    <row r="7061" s="179" customFormat="1"/>
    <row r="7062" s="179" customFormat="1"/>
    <row r="7063" s="179" customFormat="1"/>
    <row r="7064" s="179" customFormat="1"/>
    <row r="7065" s="179" customFormat="1"/>
    <row r="7066" s="179" customFormat="1"/>
    <row r="7067" s="179" customFormat="1"/>
    <row r="7068" s="179" customFormat="1"/>
    <row r="7069" s="179" customFormat="1"/>
    <row r="7070" s="179" customFormat="1"/>
    <row r="7071" s="179" customFormat="1"/>
    <row r="7072" s="179" customFormat="1"/>
    <row r="7073" s="179" customFormat="1"/>
    <row r="7074" s="179" customFormat="1"/>
    <row r="7075" s="179" customFormat="1"/>
    <row r="7076" s="179" customFormat="1"/>
    <row r="7077" s="179" customFormat="1"/>
    <row r="7078" s="179" customFormat="1"/>
    <row r="7079" s="179" customFormat="1"/>
    <row r="7080" s="179" customFormat="1"/>
    <row r="7081" s="179" customFormat="1"/>
    <row r="7082" s="179" customFormat="1"/>
    <row r="7083" s="179" customFormat="1"/>
    <row r="7084" s="179" customFormat="1"/>
    <row r="7085" s="179" customFormat="1"/>
    <row r="7086" s="179" customFormat="1"/>
    <row r="7087" s="179" customFormat="1"/>
    <row r="7088" s="179" customFormat="1"/>
    <row r="7089" s="179" customFormat="1"/>
    <row r="7090" s="179" customFormat="1"/>
    <row r="7091" s="179" customFormat="1"/>
    <row r="7092" s="179" customFormat="1"/>
    <row r="7093" s="179" customFormat="1"/>
    <row r="7094" s="179" customFormat="1"/>
    <row r="7095" s="179" customFormat="1"/>
    <row r="7096" s="179" customFormat="1"/>
    <row r="7097" s="179" customFormat="1"/>
    <row r="7098" s="179" customFormat="1"/>
    <row r="7099" s="179" customFormat="1"/>
    <row r="7100" s="179" customFormat="1"/>
    <row r="7101" s="179" customFormat="1"/>
    <row r="7102" s="179" customFormat="1"/>
    <row r="7103" s="179" customFormat="1"/>
    <row r="7104" s="179" customFormat="1"/>
    <row r="7105" s="179" customFormat="1"/>
    <row r="7106" s="179" customFormat="1"/>
    <row r="7107" s="179" customFormat="1"/>
    <row r="7108" s="179" customFormat="1"/>
    <row r="7109" s="179" customFormat="1"/>
    <row r="7110" s="179" customFormat="1"/>
    <row r="7111" s="179" customFormat="1"/>
    <row r="7112" s="179" customFormat="1"/>
    <row r="7113" s="179" customFormat="1"/>
    <row r="7114" s="179" customFormat="1"/>
    <row r="7115" s="179" customFormat="1"/>
    <row r="7116" s="179" customFormat="1"/>
    <row r="7117" s="179" customFormat="1"/>
    <row r="7118" s="179" customFormat="1"/>
    <row r="7119" s="179" customFormat="1"/>
    <row r="7120" s="179" customFormat="1"/>
    <row r="7121" s="179" customFormat="1"/>
    <row r="7122" s="179" customFormat="1"/>
    <row r="7123" s="179" customFormat="1"/>
    <row r="7124" s="179" customFormat="1"/>
    <row r="7125" s="179" customFormat="1"/>
    <row r="7126" s="179" customFormat="1"/>
    <row r="7127" s="179" customFormat="1"/>
    <row r="7128" s="179" customFormat="1"/>
    <row r="7129" s="179" customFormat="1"/>
    <row r="7130" s="179" customFormat="1"/>
    <row r="7131" s="179" customFormat="1"/>
    <row r="7132" s="179" customFormat="1"/>
    <row r="7133" s="179" customFormat="1"/>
    <row r="7134" s="179" customFormat="1"/>
    <row r="7135" s="179" customFormat="1"/>
    <row r="7136" s="179" customFormat="1"/>
    <row r="7137" s="179" customFormat="1"/>
    <row r="7138" s="179" customFormat="1"/>
    <row r="7139" s="179" customFormat="1"/>
    <row r="7140" s="179" customFormat="1"/>
    <row r="7141" s="179" customFormat="1"/>
    <row r="7142" s="179" customFormat="1"/>
    <row r="7143" s="179" customFormat="1"/>
    <row r="7144" s="179" customFormat="1"/>
    <row r="7145" s="179" customFormat="1"/>
    <row r="7146" s="179" customFormat="1"/>
    <row r="7147" s="179" customFormat="1"/>
    <row r="7148" s="179" customFormat="1"/>
    <row r="7149" s="179" customFormat="1"/>
    <row r="7150" s="179" customFormat="1"/>
    <row r="7151" s="179" customFormat="1"/>
    <row r="7152" s="179" customFormat="1"/>
    <row r="7153" s="179" customFormat="1"/>
    <row r="7154" s="179" customFormat="1"/>
    <row r="7155" s="179" customFormat="1"/>
    <row r="7156" s="179" customFormat="1"/>
    <row r="7157" s="179" customFormat="1"/>
    <row r="7158" s="179" customFormat="1"/>
    <row r="7159" s="179" customFormat="1"/>
    <row r="7160" s="179" customFormat="1"/>
    <row r="7161" s="179" customFormat="1"/>
    <row r="7162" s="179" customFormat="1"/>
    <row r="7163" s="179" customFormat="1"/>
    <row r="7164" s="179" customFormat="1"/>
    <row r="7165" s="179" customFormat="1"/>
    <row r="7166" s="179" customFormat="1"/>
    <row r="7167" s="179" customFormat="1"/>
    <row r="7168" s="179" customFormat="1"/>
    <row r="7169" s="179" customFormat="1"/>
    <row r="7170" s="179" customFormat="1"/>
    <row r="7171" s="179" customFormat="1"/>
    <row r="7172" s="179" customFormat="1"/>
    <row r="7173" s="179" customFormat="1"/>
    <row r="7174" s="179" customFormat="1"/>
    <row r="7175" s="179" customFormat="1"/>
    <row r="7176" s="179" customFormat="1"/>
    <row r="7177" s="179" customFormat="1"/>
    <row r="7178" s="179" customFormat="1"/>
    <row r="7179" s="179" customFormat="1"/>
    <row r="7180" s="179" customFormat="1"/>
    <row r="7181" s="179" customFormat="1"/>
    <row r="7182" s="179" customFormat="1"/>
    <row r="7183" s="179" customFormat="1"/>
    <row r="7184" s="179" customFormat="1"/>
    <row r="7185" s="179" customFormat="1"/>
    <row r="7186" s="179" customFormat="1"/>
    <row r="7187" s="179" customFormat="1"/>
    <row r="7188" s="179" customFormat="1"/>
    <row r="7189" s="179" customFormat="1"/>
    <row r="7190" s="179" customFormat="1"/>
    <row r="7191" s="179" customFormat="1"/>
    <row r="7192" s="179" customFormat="1"/>
    <row r="7193" s="179" customFormat="1"/>
    <row r="7194" s="179" customFormat="1"/>
    <row r="7195" s="179" customFormat="1"/>
    <row r="7196" s="179" customFormat="1"/>
    <row r="7197" s="179" customFormat="1"/>
    <row r="7198" s="179" customFormat="1"/>
    <row r="7199" s="179" customFormat="1"/>
    <row r="7200" s="179" customFormat="1"/>
    <row r="7201" s="179" customFormat="1"/>
    <row r="7202" s="179" customFormat="1"/>
    <row r="7203" s="179" customFormat="1"/>
    <row r="7204" s="179" customFormat="1"/>
    <row r="7205" s="179" customFormat="1"/>
    <row r="7206" s="179" customFormat="1"/>
    <row r="7207" s="179" customFormat="1"/>
    <row r="7208" s="179" customFormat="1"/>
    <row r="7209" s="179" customFormat="1"/>
    <row r="7210" s="179" customFormat="1"/>
    <row r="7211" s="179" customFormat="1"/>
    <row r="7212" s="179" customFormat="1"/>
    <row r="7213" s="179" customFormat="1"/>
    <row r="7214" s="179" customFormat="1"/>
    <row r="7215" s="179" customFormat="1"/>
    <row r="7216" s="179" customFormat="1"/>
    <row r="7217" s="179" customFormat="1"/>
    <row r="7218" s="179" customFormat="1"/>
    <row r="7219" s="179" customFormat="1"/>
    <row r="7220" s="179" customFormat="1"/>
    <row r="7221" s="179" customFormat="1"/>
    <row r="7222" s="179" customFormat="1"/>
    <row r="7223" s="179" customFormat="1"/>
    <row r="7224" s="179" customFormat="1"/>
    <row r="7225" s="179" customFormat="1"/>
    <row r="7226" s="179" customFormat="1"/>
    <row r="7227" s="179" customFormat="1"/>
    <row r="7228" s="179" customFormat="1"/>
    <row r="7229" s="179" customFormat="1"/>
    <row r="7230" s="179" customFormat="1"/>
    <row r="7231" s="179" customFormat="1"/>
    <row r="7232" s="179" customFormat="1"/>
    <row r="7233" s="179" customFormat="1"/>
    <row r="7234" s="179" customFormat="1"/>
    <row r="7235" s="179" customFormat="1"/>
    <row r="7236" s="179" customFormat="1"/>
    <row r="7237" s="179" customFormat="1"/>
    <row r="7238" s="179" customFormat="1"/>
    <row r="7239" s="179" customFormat="1"/>
    <row r="7240" s="179" customFormat="1"/>
    <row r="7241" s="179" customFormat="1"/>
    <row r="7242" s="179" customFormat="1"/>
    <row r="7243" s="179" customFormat="1"/>
    <row r="7244" s="179" customFormat="1"/>
    <row r="7245" s="179" customFormat="1"/>
    <row r="7246" s="179" customFormat="1"/>
    <row r="7247" s="179" customFormat="1"/>
    <row r="7248" s="179" customFormat="1"/>
    <row r="7249" s="179" customFormat="1"/>
    <row r="7250" s="179" customFormat="1"/>
    <row r="7251" s="179" customFormat="1"/>
    <row r="7252" s="179" customFormat="1"/>
    <row r="7253" s="179" customFormat="1"/>
    <row r="7254" s="179" customFormat="1"/>
    <row r="7255" s="179" customFormat="1"/>
    <row r="7256" s="179" customFormat="1"/>
    <row r="7257" s="179" customFormat="1"/>
    <row r="7258" s="179" customFormat="1"/>
    <row r="7259" s="179" customFormat="1"/>
    <row r="7260" s="179" customFormat="1"/>
    <row r="7261" s="179" customFormat="1"/>
    <row r="7262" s="179" customFormat="1"/>
    <row r="7263" s="179" customFormat="1"/>
    <row r="7264" s="179" customFormat="1"/>
    <row r="7265" s="179" customFormat="1"/>
    <row r="7266" s="179" customFormat="1"/>
    <row r="7267" s="179" customFormat="1"/>
    <row r="7268" s="179" customFormat="1"/>
    <row r="7269" s="179" customFormat="1"/>
    <row r="7270" s="179" customFormat="1"/>
    <row r="7271" s="179" customFormat="1"/>
    <row r="7272" s="179" customFormat="1"/>
    <row r="7273" s="179" customFormat="1"/>
    <row r="7274" s="179" customFormat="1"/>
    <row r="7275" s="179" customFormat="1"/>
    <row r="7276" s="179" customFormat="1"/>
    <row r="7277" s="179" customFormat="1"/>
    <row r="7278" s="179" customFormat="1"/>
    <row r="7279" s="179" customFormat="1"/>
    <row r="7280" s="179" customFormat="1"/>
    <row r="7281" s="179" customFormat="1"/>
    <row r="7282" s="179" customFormat="1"/>
    <row r="7283" s="179" customFormat="1"/>
    <row r="7284" s="179" customFormat="1"/>
    <row r="7285" s="179" customFormat="1"/>
    <row r="7286" s="179" customFormat="1"/>
    <row r="7287" s="179" customFormat="1"/>
    <row r="7288" s="179" customFormat="1"/>
    <row r="7289" s="179" customFormat="1"/>
    <row r="7290" s="179" customFormat="1"/>
    <row r="7291" s="179" customFormat="1"/>
    <row r="7292" s="179" customFormat="1"/>
    <row r="7293" s="179" customFormat="1"/>
    <row r="7294" s="179" customFormat="1"/>
    <row r="7295" s="179" customFormat="1"/>
    <row r="7296" s="179" customFormat="1"/>
    <row r="7297" s="179" customFormat="1"/>
    <row r="7298" s="179" customFormat="1"/>
    <row r="7299" s="179" customFormat="1"/>
    <row r="7300" s="179" customFormat="1"/>
    <row r="7301" s="179" customFormat="1"/>
    <row r="7302" s="179" customFormat="1"/>
    <row r="7303" s="179" customFormat="1"/>
    <row r="7304" s="179" customFormat="1"/>
    <row r="7305" s="179" customFormat="1"/>
    <row r="7306" s="179" customFormat="1"/>
    <row r="7307" s="179" customFormat="1"/>
    <row r="7308" s="179" customFormat="1"/>
    <row r="7309" s="179" customFormat="1"/>
    <row r="7310" s="179" customFormat="1"/>
    <row r="7311" s="179" customFormat="1"/>
    <row r="7312" s="179" customFormat="1"/>
    <row r="7313" s="179" customFormat="1"/>
    <row r="7314" s="179" customFormat="1"/>
    <row r="7315" s="179" customFormat="1"/>
    <row r="7316" s="179" customFormat="1"/>
    <row r="7317" s="179" customFormat="1"/>
    <row r="7318" s="179" customFormat="1"/>
    <row r="7319" s="179" customFormat="1"/>
    <row r="7320" s="179" customFormat="1"/>
    <row r="7321" s="179" customFormat="1"/>
    <row r="7322" s="179" customFormat="1"/>
    <row r="7323" s="179" customFormat="1"/>
    <row r="7324" s="179" customFormat="1"/>
    <row r="7325" s="179" customFormat="1"/>
    <row r="7326" s="179" customFormat="1"/>
    <row r="7327" s="179" customFormat="1"/>
    <row r="7328" s="179" customFormat="1"/>
    <row r="7329" s="179" customFormat="1"/>
    <row r="7330" s="179" customFormat="1"/>
    <row r="7331" s="179" customFormat="1"/>
    <row r="7332" s="179" customFormat="1"/>
    <row r="7333" s="179" customFormat="1"/>
    <row r="7334" s="179" customFormat="1"/>
    <row r="7335" s="179" customFormat="1"/>
    <row r="7336" s="179" customFormat="1"/>
    <row r="7337" s="179" customFormat="1"/>
    <row r="7338" s="179" customFormat="1"/>
    <row r="7339" s="179" customFormat="1"/>
    <row r="7340" s="179" customFormat="1"/>
    <row r="7341" s="179" customFormat="1"/>
    <row r="7342" s="179" customFormat="1"/>
    <row r="7343" s="179" customFormat="1"/>
    <row r="7344" s="179" customFormat="1"/>
    <row r="7345" s="179" customFormat="1"/>
    <row r="7346" s="179" customFormat="1"/>
    <row r="7347" s="179" customFormat="1"/>
    <row r="7348" s="179" customFormat="1"/>
    <row r="7349" s="179" customFormat="1"/>
    <row r="7350" s="179" customFormat="1"/>
    <row r="7351" s="179" customFormat="1"/>
    <row r="7352" s="179" customFormat="1"/>
    <row r="7353" s="179" customFormat="1"/>
    <row r="7354" s="179" customFormat="1"/>
    <row r="7355" s="179" customFormat="1"/>
    <row r="7356" s="179" customFormat="1"/>
    <row r="7357" s="179" customFormat="1"/>
    <row r="7358" s="179" customFormat="1"/>
    <row r="7359" s="179" customFormat="1"/>
    <row r="7360" s="179" customFormat="1"/>
    <row r="7361" s="179" customFormat="1"/>
    <row r="7362" s="179" customFormat="1"/>
    <row r="7363" s="179" customFormat="1"/>
    <row r="7364" s="179" customFormat="1"/>
    <row r="7365" s="179" customFormat="1"/>
    <row r="7366" s="179" customFormat="1"/>
    <row r="7367" s="179" customFormat="1"/>
    <row r="7368" s="179" customFormat="1"/>
    <row r="7369" s="179" customFormat="1"/>
    <row r="7370" s="179" customFormat="1"/>
    <row r="7371" s="179" customFormat="1"/>
    <row r="7372" s="179" customFormat="1"/>
    <row r="7373" s="179" customFormat="1"/>
    <row r="7374" s="179" customFormat="1"/>
    <row r="7375" s="179" customFormat="1"/>
    <row r="7376" s="179" customFormat="1"/>
    <row r="7377" s="179" customFormat="1"/>
    <row r="7378" s="179" customFormat="1"/>
    <row r="7379" s="179" customFormat="1"/>
    <row r="7380" s="179" customFormat="1"/>
    <row r="7381" s="179" customFormat="1"/>
    <row r="7382" s="179" customFormat="1"/>
    <row r="7383" s="179" customFormat="1"/>
    <row r="7384" s="179" customFormat="1"/>
    <row r="7385" s="179" customFormat="1"/>
    <row r="7386" s="179" customFormat="1"/>
    <row r="7387" s="179" customFormat="1"/>
    <row r="7388" s="179" customFormat="1"/>
    <row r="7389" s="179" customFormat="1"/>
    <row r="7390" s="179" customFormat="1"/>
    <row r="7391" s="179" customFormat="1"/>
    <row r="7392" s="179" customFormat="1"/>
    <row r="7393" s="179" customFormat="1"/>
    <row r="7394" s="179" customFormat="1"/>
    <row r="7395" s="179" customFormat="1"/>
    <row r="7396" s="179" customFormat="1"/>
    <row r="7397" s="179" customFormat="1"/>
    <row r="7398" s="179" customFormat="1"/>
    <row r="7399" s="179" customFormat="1"/>
    <row r="7400" s="179" customFormat="1"/>
    <row r="7401" s="179" customFormat="1"/>
    <row r="7402" s="179" customFormat="1"/>
    <row r="7403" s="179" customFormat="1"/>
    <row r="7404" s="179" customFormat="1"/>
    <row r="7405" s="179" customFormat="1"/>
    <row r="7406" s="179" customFormat="1"/>
    <row r="7407" s="179" customFormat="1"/>
    <row r="7408" s="179" customFormat="1"/>
    <row r="7409" s="179" customFormat="1"/>
    <row r="7410" s="179" customFormat="1"/>
    <row r="7411" s="179" customFormat="1"/>
    <row r="7412" s="179" customFormat="1"/>
    <row r="7413" s="179" customFormat="1"/>
    <row r="7414" s="179" customFormat="1"/>
    <row r="7415" s="179" customFormat="1"/>
    <row r="7416" s="179" customFormat="1"/>
    <row r="7417" s="179" customFormat="1"/>
    <row r="7418" s="179" customFormat="1"/>
    <row r="7419" s="179" customFormat="1"/>
    <row r="7420" s="179" customFormat="1"/>
    <row r="7421" s="179" customFormat="1"/>
    <row r="7422" s="179" customFormat="1"/>
    <row r="7423" s="179" customFormat="1"/>
    <row r="7424" s="179" customFormat="1"/>
    <row r="7425" s="179" customFormat="1"/>
    <row r="7426" s="179" customFormat="1"/>
    <row r="7427" s="179" customFormat="1"/>
    <row r="7428" s="179" customFormat="1"/>
    <row r="7429" s="179" customFormat="1"/>
    <row r="7430" s="179" customFormat="1"/>
    <row r="7431" s="179" customFormat="1"/>
    <row r="7432" s="179" customFormat="1"/>
    <row r="7433" s="179" customFormat="1"/>
    <row r="7434" s="179" customFormat="1"/>
    <row r="7435" s="179" customFormat="1"/>
    <row r="7436" s="179" customFormat="1"/>
    <row r="7437" s="179" customFormat="1"/>
    <row r="7438" s="179" customFormat="1"/>
    <row r="7439" s="179" customFormat="1"/>
    <row r="7440" s="179" customFormat="1"/>
    <row r="7441" s="179" customFormat="1"/>
    <row r="7442" s="179" customFormat="1"/>
    <row r="7443" s="179" customFormat="1"/>
    <row r="7444" s="179" customFormat="1"/>
    <row r="7445" s="179" customFormat="1"/>
    <row r="7446" s="179" customFormat="1"/>
    <row r="7447" s="179" customFormat="1"/>
    <row r="7448" s="179" customFormat="1"/>
    <row r="7449" s="179" customFormat="1"/>
    <row r="7450" s="179" customFormat="1"/>
    <row r="7451" s="179" customFormat="1"/>
    <row r="7452" s="179" customFormat="1"/>
    <row r="7453" s="179" customFormat="1"/>
    <row r="7454" s="179" customFormat="1"/>
    <row r="7455" s="179" customFormat="1"/>
    <row r="7456" s="179" customFormat="1"/>
    <row r="7457" s="179" customFormat="1"/>
    <row r="7458" s="179" customFormat="1"/>
    <row r="7459" s="179" customFormat="1"/>
    <row r="7460" s="179" customFormat="1"/>
    <row r="7461" s="179" customFormat="1"/>
    <row r="7462" s="179" customFormat="1"/>
    <row r="7463" s="179" customFormat="1"/>
    <row r="7464" s="179" customFormat="1"/>
    <row r="7465" s="179" customFormat="1"/>
    <row r="7466" s="179" customFormat="1"/>
    <row r="7467" s="179" customFormat="1"/>
    <row r="7468" s="179" customFormat="1"/>
    <row r="7469" s="179" customFormat="1"/>
    <row r="7470" s="179" customFormat="1"/>
    <row r="7471" s="179" customFormat="1"/>
    <row r="7472" s="179" customFormat="1"/>
    <row r="7473" s="179" customFormat="1"/>
    <row r="7474" s="179" customFormat="1"/>
    <row r="7475" s="179" customFormat="1"/>
    <row r="7476" s="179" customFormat="1"/>
    <row r="7477" s="179" customFormat="1"/>
    <row r="7478" s="179" customFormat="1"/>
    <row r="7479" s="179" customFormat="1"/>
    <row r="7480" s="179" customFormat="1"/>
    <row r="7481" s="179" customFormat="1"/>
    <row r="7482" s="179" customFormat="1"/>
    <row r="7483" s="179" customFormat="1"/>
    <row r="7484" s="179" customFormat="1"/>
    <row r="7485" s="179" customFormat="1"/>
    <row r="7486" s="179" customFormat="1"/>
    <row r="7487" s="179" customFormat="1"/>
    <row r="7488" s="179" customFormat="1"/>
    <row r="7489" s="179" customFormat="1"/>
    <row r="7490" s="179" customFormat="1"/>
    <row r="7491" s="179" customFormat="1"/>
    <row r="7492" s="179" customFormat="1"/>
    <row r="7493" s="179" customFormat="1"/>
    <row r="7494" s="179" customFormat="1"/>
    <row r="7495" s="179" customFormat="1"/>
    <row r="7496" s="179" customFormat="1"/>
    <row r="7497" s="179" customFormat="1"/>
    <row r="7498" s="179" customFormat="1"/>
    <row r="7499" s="179" customFormat="1"/>
    <row r="7500" s="179" customFormat="1"/>
    <row r="7501" s="179" customFormat="1"/>
    <row r="7502" s="179" customFormat="1"/>
    <row r="7503" s="179" customFormat="1"/>
    <row r="7504" s="179" customFormat="1"/>
    <row r="7505" s="179" customFormat="1"/>
    <row r="7506" s="179" customFormat="1"/>
    <row r="7507" s="179" customFormat="1"/>
    <row r="7508" s="179" customFormat="1"/>
    <row r="7509" s="179" customFormat="1"/>
    <row r="7510" s="179" customFormat="1"/>
    <row r="7511" s="179" customFormat="1"/>
    <row r="7512" s="179" customFormat="1"/>
    <row r="7513" s="179" customFormat="1"/>
    <row r="7514" s="179" customFormat="1"/>
    <row r="7515" s="179" customFormat="1"/>
    <row r="7516" s="179" customFormat="1"/>
    <row r="7517" s="179" customFormat="1"/>
    <row r="7518" s="179" customFormat="1"/>
    <row r="7519" s="179" customFormat="1"/>
    <row r="7520" s="179" customFormat="1"/>
    <row r="7521" s="179" customFormat="1"/>
    <row r="7522" s="179" customFormat="1"/>
    <row r="7523" s="179" customFormat="1"/>
    <row r="7524" s="179" customFormat="1"/>
    <row r="7525" s="179" customFormat="1"/>
    <row r="7526" s="179" customFormat="1"/>
    <row r="7527" s="179" customFormat="1"/>
    <row r="7528" s="179" customFormat="1"/>
    <row r="7529" s="179" customFormat="1"/>
    <row r="7530" s="179" customFormat="1"/>
    <row r="7531" s="179" customFormat="1"/>
    <row r="7532" s="179" customFormat="1"/>
    <row r="7533" s="179" customFormat="1"/>
    <row r="7534" s="179" customFormat="1"/>
    <row r="7535" s="179" customFormat="1"/>
    <row r="7536" s="179" customFormat="1"/>
    <row r="7537" s="179" customFormat="1"/>
    <row r="7538" s="179" customFormat="1"/>
    <row r="7539" s="179" customFormat="1"/>
    <row r="7540" s="179" customFormat="1"/>
    <row r="7541" s="179" customFormat="1"/>
    <row r="7542" s="179" customFormat="1"/>
    <row r="7543" s="179" customFormat="1"/>
    <row r="7544" s="179" customFormat="1"/>
    <row r="7545" s="179" customFormat="1"/>
    <row r="7546" s="179" customFormat="1"/>
    <row r="7547" s="179" customFormat="1"/>
    <row r="7548" s="179" customFormat="1"/>
    <row r="7549" s="179" customFormat="1"/>
    <row r="7550" s="179" customFormat="1"/>
    <row r="7551" s="179" customFormat="1"/>
    <row r="7552" s="179" customFormat="1"/>
    <row r="7553" s="179" customFormat="1"/>
    <row r="7554" s="179" customFormat="1"/>
    <row r="7555" s="179" customFormat="1"/>
    <row r="7556" s="179" customFormat="1"/>
    <row r="7557" s="179" customFormat="1"/>
    <row r="7558" s="179" customFormat="1"/>
    <row r="7559" s="179" customFormat="1"/>
    <row r="7560" s="179" customFormat="1"/>
    <row r="7561" s="179" customFormat="1"/>
    <row r="7562" s="179" customFormat="1"/>
    <row r="7563" s="179" customFormat="1"/>
    <row r="7564" s="179" customFormat="1"/>
    <row r="7565" s="179" customFormat="1"/>
    <row r="7566" s="179" customFormat="1"/>
    <row r="7567" s="179" customFormat="1"/>
    <row r="7568" s="179" customFormat="1"/>
    <row r="7569" s="179" customFormat="1"/>
    <row r="7570" s="179" customFormat="1"/>
    <row r="7571" s="179" customFormat="1"/>
    <row r="7572" s="179" customFormat="1"/>
    <row r="7573" s="179" customFormat="1"/>
    <row r="7574" s="179" customFormat="1"/>
    <row r="7575" s="179" customFormat="1"/>
    <row r="7576" s="179" customFormat="1"/>
    <row r="7577" s="179" customFormat="1"/>
    <row r="7578" s="179" customFormat="1"/>
    <row r="7579" s="179" customFormat="1"/>
    <row r="7580" s="179" customFormat="1"/>
    <row r="7581" s="179" customFormat="1"/>
    <row r="7582" s="179" customFormat="1"/>
    <row r="7583" s="179" customFormat="1"/>
    <row r="7584" s="179" customFormat="1"/>
    <row r="7585" s="179" customFormat="1"/>
    <row r="7586" s="179" customFormat="1"/>
    <row r="7587" s="179" customFormat="1"/>
    <row r="7588" s="179" customFormat="1"/>
    <row r="7589" s="179" customFormat="1"/>
    <row r="7590" s="179" customFormat="1"/>
    <row r="7591" s="179" customFormat="1"/>
    <row r="7592" s="179" customFormat="1"/>
    <row r="7593" s="179" customFormat="1"/>
    <row r="7594" s="179" customFormat="1"/>
    <row r="7595" s="179" customFormat="1"/>
    <row r="7596" s="179" customFormat="1"/>
    <row r="7597" s="179" customFormat="1"/>
    <row r="7598" s="179" customFormat="1"/>
    <row r="7599" s="179" customFormat="1"/>
    <row r="7600" s="179" customFormat="1"/>
    <row r="7601" s="179" customFormat="1"/>
    <row r="7602" s="179" customFormat="1"/>
    <row r="7603" s="179" customFormat="1"/>
    <row r="7604" s="179" customFormat="1"/>
    <row r="7605" s="179" customFormat="1"/>
    <row r="7606" s="179" customFormat="1"/>
    <row r="7607" s="179" customFormat="1"/>
    <row r="7608" s="179" customFormat="1"/>
    <row r="7609" s="179" customFormat="1"/>
    <row r="7610" s="179" customFormat="1"/>
    <row r="7611" s="179" customFormat="1"/>
    <row r="7612" s="179" customFormat="1"/>
    <row r="7613" s="179" customFormat="1"/>
    <row r="7614" s="179" customFormat="1"/>
    <row r="7615" s="179" customFormat="1"/>
    <row r="7616" s="179" customFormat="1"/>
    <row r="7617" s="179" customFormat="1"/>
    <row r="7618" s="179" customFormat="1"/>
    <row r="7619" s="179" customFormat="1"/>
    <row r="7620" s="179" customFormat="1"/>
    <row r="7621" s="179" customFormat="1"/>
    <row r="7622" s="179" customFormat="1"/>
    <row r="7623" s="179" customFormat="1"/>
    <row r="7624" s="179" customFormat="1"/>
    <row r="7625" s="179" customFormat="1"/>
    <row r="7626" s="179" customFormat="1"/>
    <row r="7627" s="179" customFormat="1"/>
    <row r="7628" s="179" customFormat="1"/>
    <row r="7629" s="179" customFormat="1"/>
    <row r="7630" s="179" customFormat="1"/>
    <row r="7631" s="179" customFormat="1"/>
    <row r="7632" s="179" customFormat="1"/>
    <row r="7633" s="179" customFormat="1"/>
    <row r="7634" s="179" customFormat="1"/>
    <row r="7635" s="179" customFormat="1"/>
    <row r="7636" s="179" customFormat="1"/>
    <row r="7637" s="179" customFormat="1"/>
    <row r="7638" s="179" customFormat="1"/>
    <row r="7639" s="179" customFormat="1"/>
    <row r="7640" s="179" customFormat="1"/>
    <row r="7641" s="179" customFormat="1"/>
    <row r="7642" s="179" customFormat="1"/>
    <row r="7643" s="179" customFormat="1"/>
    <row r="7644" s="179" customFormat="1"/>
    <row r="7645" s="179" customFormat="1"/>
    <row r="7646" s="179" customFormat="1"/>
    <row r="7647" s="179" customFormat="1"/>
    <row r="7648" s="179" customFormat="1"/>
    <row r="7649" s="179" customFormat="1"/>
    <row r="7650" s="179" customFormat="1"/>
    <row r="7651" s="179" customFormat="1"/>
    <row r="7652" s="179" customFormat="1"/>
    <row r="7653" s="179" customFormat="1"/>
    <row r="7654" s="179" customFormat="1"/>
    <row r="7655" s="179" customFormat="1"/>
    <row r="7656" s="179" customFormat="1"/>
    <row r="7657" s="179" customFormat="1"/>
    <row r="7658" s="179" customFormat="1"/>
    <row r="7659" s="179" customFormat="1"/>
    <row r="7660" s="179" customFormat="1"/>
    <row r="7661" s="179" customFormat="1"/>
    <row r="7662" s="179" customFormat="1"/>
    <row r="7663" s="179" customFormat="1"/>
    <row r="7664" s="179" customFormat="1"/>
    <row r="7665" s="179" customFormat="1"/>
    <row r="7666" s="179" customFormat="1"/>
    <row r="7667" s="179" customFormat="1"/>
    <row r="7668" s="179" customFormat="1"/>
    <row r="7669" s="179" customFormat="1"/>
    <row r="7670" s="179" customFormat="1"/>
    <row r="7671" s="179" customFormat="1"/>
    <row r="7672" s="179" customFormat="1"/>
    <row r="7673" s="179" customFormat="1"/>
    <row r="7674" s="179" customFormat="1"/>
    <row r="7675" s="179" customFormat="1"/>
    <row r="7676" s="179" customFormat="1"/>
    <row r="7677" s="179" customFormat="1"/>
    <row r="7678" s="179" customFormat="1"/>
    <row r="7679" s="179" customFormat="1"/>
    <row r="7680" s="179" customFormat="1"/>
    <row r="7681" s="179" customFormat="1"/>
    <row r="7682" s="179" customFormat="1"/>
    <row r="7683" s="179" customFormat="1"/>
    <row r="7684" s="179" customFormat="1"/>
    <row r="7685" s="179" customFormat="1"/>
    <row r="7686" s="179" customFormat="1"/>
    <row r="7687" s="179" customFormat="1"/>
    <row r="7688" s="179" customFormat="1"/>
    <row r="7689" s="179" customFormat="1"/>
    <row r="7690" s="179" customFormat="1"/>
    <row r="7691" s="179" customFormat="1"/>
    <row r="7692" s="179" customFormat="1"/>
    <row r="7693" s="179" customFormat="1"/>
    <row r="7694" s="179" customFormat="1"/>
    <row r="7695" s="179" customFormat="1"/>
    <row r="7696" s="179" customFormat="1"/>
    <row r="7697" s="179" customFormat="1"/>
    <row r="7698" s="179" customFormat="1"/>
    <row r="7699" s="179" customFormat="1"/>
    <row r="7700" s="179" customFormat="1"/>
    <row r="7701" s="179" customFormat="1"/>
    <row r="7702" s="179" customFormat="1"/>
    <row r="7703" s="179" customFormat="1"/>
    <row r="7704" s="179" customFormat="1"/>
    <row r="7705" s="179" customFormat="1"/>
    <row r="7706" s="179" customFormat="1"/>
    <row r="7707" s="179" customFormat="1"/>
    <row r="7708" s="179" customFormat="1"/>
    <row r="7709" s="179" customFormat="1"/>
    <row r="7710" s="179" customFormat="1"/>
    <row r="7711" s="179" customFormat="1"/>
    <row r="7712" s="179" customFormat="1"/>
    <row r="7713" s="179" customFormat="1"/>
    <row r="7714" s="179" customFormat="1"/>
    <row r="7715" s="179" customFormat="1"/>
    <row r="7716" s="179" customFormat="1"/>
    <row r="7717" s="179" customFormat="1"/>
    <row r="7718" s="179" customFormat="1"/>
    <row r="7719" s="179" customFormat="1"/>
    <row r="7720" s="179" customFormat="1"/>
    <row r="7721" s="179" customFormat="1"/>
    <row r="7722" s="179" customFormat="1"/>
    <row r="7723" s="179" customFormat="1"/>
    <row r="7724" s="179" customFormat="1"/>
    <row r="7725" s="179" customFormat="1"/>
    <row r="7726" s="179" customFormat="1"/>
    <row r="7727" s="179" customFormat="1"/>
    <row r="7728" s="179" customFormat="1"/>
    <row r="7729" s="179" customFormat="1"/>
    <row r="7730" s="179" customFormat="1"/>
    <row r="7731" s="179" customFormat="1"/>
    <row r="7732" s="179" customFormat="1"/>
    <row r="7733" s="179" customFormat="1"/>
    <row r="7734" s="179" customFormat="1"/>
    <row r="7735" s="179" customFormat="1"/>
    <row r="7736" s="179" customFormat="1"/>
    <row r="7737" s="179" customFormat="1"/>
    <row r="7738" s="179" customFormat="1"/>
    <row r="7739" s="179" customFormat="1"/>
    <row r="7740" s="179" customFormat="1"/>
    <row r="7741" s="179" customFormat="1"/>
    <row r="7742" s="179" customFormat="1"/>
    <row r="7743" s="179" customFormat="1"/>
    <row r="7744" s="179" customFormat="1"/>
    <row r="7745" s="179" customFormat="1"/>
    <row r="7746" s="179" customFormat="1"/>
    <row r="7747" s="179" customFormat="1"/>
    <row r="7748" s="179" customFormat="1"/>
    <row r="7749" s="179" customFormat="1"/>
    <row r="7750" s="179" customFormat="1"/>
    <row r="7751" s="179" customFormat="1"/>
    <row r="7752" s="179" customFormat="1"/>
    <row r="7753" s="179" customFormat="1"/>
    <row r="7754" s="179" customFormat="1"/>
    <row r="7755" s="179" customFormat="1"/>
    <row r="7756" s="179" customFormat="1"/>
    <row r="7757" s="179" customFormat="1"/>
    <row r="7758" s="179" customFormat="1"/>
    <row r="7759" s="179" customFormat="1"/>
    <row r="7760" s="179" customFormat="1"/>
    <row r="7761" s="179" customFormat="1"/>
    <row r="7762" s="179" customFormat="1"/>
    <row r="7763" s="179" customFormat="1"/>
    <row r="7764" s="179" customFormat="1"/>
    <row r="7765" s="179" customFormat="1"/>
    <row r="7766" s="179" customFormat="1"/>
    <row r="7767" s="179" customFormat="1"/>
    <row r="7768" s="179" customFormat="1"/>
    <row r="7769" s="179" customFormat="1"/>
    <row r="7770" s="179" customFormat="1"/>
    <row r="7771" s="179" customFormat="1"/>
    <row r="7772" s="179" customFormat="1"/>
    <row r="7773" s="179" customFormat="1"/>
    <row r="7774" s="179" customFormat="1"/>
    <row r="7775" s="179" customFormat="1"/>
    <row r="7776" s="179" customFormat="1"/>
    <row r="7777" s="179" customFormat="1"/>
    <row r="7778" s="179" customFormat="1"/>
    <row r="7779" s="179" customFormat="1"/>
    <row r="7780" s="179" customFormat="1"/>
    <row r="7781" s="179" customFormat="1"/>
    <row r="7782" s="179" customFormat="1"/>
    <row r="7783" s="179" customFormat="1"/>
    <row r="7784" s="179" customFormat="1"/>
    <row r="7785" s="179" customFormat="1"/>
    <row r="7786" s="179" customFormat="1"/>
    <row r="7787" s="179" customFormat="1"/>
    <row r="7788" s="179" customFormat="1"/>
    <row r="7789" s="179" customFormat="1"/>
    <row r="7790" s="179" customFormat="1"/>
    <row r="7791" s="179" customFormat="1"/>
    <row r="7792" s="179" customFormat="1"/>
    <row r="7793" s="179" customFormat="1"/>
    <row r="7794" s="179" customFormat="1"/>
    <row r="7795" s="179" customFormat="1"/>
    <row r="7796" s="179" customFormat="1"/>
    <row r="7797" s="179" customFormat="1"/>
    <row r="7798" s="179" customFormat="1"/>
    <row r="7799" s="179" customFormat="1"/>
    <row r="7800" s="179" customFormat="1"/>
    <row r="7801" s="179" customFormat="1"/>
    <row r="7802" s="179" customFormat="1"/>
    <row r="7803" s="179" customFormat="1"/>
    <row r="7804" s="179" customFormat="1"/>
    <row r="7805" s="179" customFormat="1"/>
    <row r="7806" s="179" customFormat="1"/>
    <row r="7807" s="179" customFormat="1"/>
    <row r="7808" s="179" customFormat="1"/>
    <row r="7809" s="179" customFormat="1"/>
    <row r="7810" s="179" customFormat="1"/>
    <row r="7811" s="179" customFormat="1"/>
    <row r="7812" s="179" customFormat="1"/>
    <row r="7813" s="179" customFormat="1"/>
    <row r="7814" s="179" customFormat="1"/>
    <row r="7815" s="179" customFormat="1"/>
    <row r="7816" s="179" customFormat="1"/>
    <row r="7817" s="179" customFormat="1"/>
    <row r="7818" s="179" customFormat="1"/>
    <row r="7819" s="179" customFormat="1"/>
    <row r="7820" s="179" customFormat="1"/>
    <row r="7821" s="179" customFormat="1"/>
    <row r="7822" s="179" customFormat="1"/>
    <row r="7823" s="179" customFormat="1"/>
    <row r="7824" s="179" customFormat="1"/>
    <row r="7825" s="179" customFormat="1"/>
    <row r="7826" s="179" customFormat="1"/>
    <row r="7827" s="179" customFormat="1"/>
    <row r="7828" s="179" customFormat="1"/>
    <row r="7829" s="179" customFormat="1"/>
    <row r="7830" s="179" customFormat="1"/>
    <row r="7831" s="179" customFormat="1"/>
    <row r="7832" s="179" customFormat="1"/>
    <row r="7833" s="179" customFormat="1"/>
    <row r="7834" s="179" customFormat="1"/>
    <row r="7835" s="179" customFormat="1"/>
    <row r="7836" s="179" customFormat="1"/>
    <row r="7837" s="179" customFormat="1"/>
    <row r="7838" s="179" customFormat="1"/>
    <row r="7839" s="179" customFormat="1"/>
    <row r="7840" s="179" customFormat="1"/>
    <row r="7841" s="179" customFormat="1"/>
    <row r="7842" s="179" customFormat="1"/>
    <row r="7843" s="179" customFormat="1"/>
    <row r="7844" s="179" customFormat="1"/>
    <row r="7845" s="179" customFormat="1"/>
    <row r="7846" s="179" customFormat="1"/>
    <row r="7847" s="179" customFormat="1"/>
    <row r="7848" s="179" customFormat="1"/>
    <row r="7849" s="179" customFormat="1"/>
    <row r="7850" s="179" customFormat="1"/>
    <row r="7851" s="179" customFormat="1"/>
    <row r="7852" s="179" customFormat="1"/>
    <row r="7853" s="179" customFormat="1"/>
    <row r="7854" s="179" customFormat="1"/>
    <row r="7855" s="179" customFormat="1"/>
    <row r="7856" s="179" customFormat="1"/>
    <row r="7857" s="179" customFormat="1"/>
    <row r="7858" s="179" customFormat="1"/>
    <row r="7859" s="179" customFormat="1"/>
    <row r="7860" s="179" customFormat="1"/>
    <row r="7861" s="179" customFormat="1"/>
    <row r="7862" s="179" customFormat="1"/>
    <row r="7863" s="179" customFormat="1"/>
    <row r="7864" s="179" customFormat="1"/>
    <row r="7865" s="179" customFormat="1"/>
    <row r="7866" s="179" customFormat="1"/>
    <row r="7867" s="179" customFormat="1"/>
    <row r="7868" s="179" customFormat="1"/>
    <row r="7869" s="179" customFormat="1"/>
    <row r="7870" s="179" customFormat="1"/>
    <row r="7871" s="179" customFormat="1"/>
    <row r="7872" s="179" customFormat="1"/>
    <row r="7873" s="179" customFormat="1"/>
    <row r="7874" s="179" customFormat="1"/>
    <row r="7875" s="179" customFormat="1"/>
    <row r="7876" s="179" customFormat="1"/>
    <row r="7877" s="179" customFormat="1"/>
    <row r="7878" s="179" customFormat="1"/>
    <row r="7879" s="179" customFormat="1"/>
    <row r="7880" s="179" customFormat="1"/>
    <row r="7881" s="179" customFormat="1"/>
    <row r="7882" s="179" customFormat="1"/>
    <row r="7883" s="179" customFormat="1"/>
    <row r="7884" s="179" customFormat="1"/>
    <row r="7885" s="179" customFormat="1"/>
    <row r="7886" s="179" customFormat="1"/>
    <row r="7887" s="179" customFormat="1"/>
    <row r="7888" s="179" customFormat="1"/>
    <row r="7889" s="179" customFormat="1"/>
    <row r="7890" s="179" customFormat="1"/>
    <row r="7891" s="179" customFormat="1"/>
    <row r="7892" s="179" customFormat="1"/>
    <row r="7893" s="179" customFormat="1"/>
    <row r="7894" s="179" customFormat="1"/>
    <row r="7895" s="179" customFormat="1"/>
    <row r="7896" s="179" customFormat="1"/>
    <row r="7897" s="179" customFormat="1"/>
    <row r="7898" s="179" customFormat="1"/>
    <row r="7899" s="179" customFormat="1"/>
    <row r="7900" s="179" customFormat="1"/>
    <row r="7901" s="179" customFormat="1"/>
    <row r="7902" s="179" customFormat="1"/>
    <row r="7903" s="179" customFormat="1"/>
    <row r="7904" s="179" customFormat="1"/>
    <row r="7905" s="179" customFormat="1"/>
    <row r="7906" s="179" customFormat="1"/>
    <row r="7907" s="179" customFormat="1"/>
    <row r="7908" s="179" customFormat="1"/>
    <row r="7909" s="179" customFormat="1"/>
    <row r="7910" s="179" customFormat="1"/>
    <row r="7911" s="179" customFormat="1"/>
    <row r="7912" s="179" customFormat="1"/>
    <row r="7913" s="179" customFormat="1"/>
    <row r="7914" s="179" customFormat="1"/>
    <row r="7915" s="179" customFormat="1"/>
    <row r="7916" s="179" customFormat="1"/>
    <row r="7917" s="179" customFormat="1"/>
    <row r="7918" s="179" customFormat="1"/>
    <row r="7919" s="179" customFormat="1"/>
    <row r="7920" s="179" customFormat="1"/>
    <row r="7921" s="179" customFormat="1"/>
    <row r="7922" s="179" customFormat="1"/>
    <row r="7923" s="179" customFormat="1"/>
    <row r="7924" s="179" customFormat="1"/>
    <row r="7925" s="179" customFormat="1"/>
    <row r="7926" s="179" customFormat="1"/>
    <row r="7927" s="179" customFormat="1"/>
    <row r="7928" s="179" customFormat="1"/>
    <row r="7929" s="179" customFormat="1"/>
    <row r="7930" s="179" customFormat="1"/>
    <row r="7931" s="179" customFormat="1"/>
    <row r="7932" s="179" customFormat="1"/>
    <row r="7933" s="179" customFormat="1"/>
    <row r="7934" s="179" customFormat="1"/>
    <row r="7935" s="179" customFormat="1"/>
    <row r="7936" s="179" customFormat="1"/>
    <row r="7937" s="179" customFormat="1"/>
    <row r="7938" s="179" customFormat="1"/>
    <row r="7939" s="179" customFormat="1"/>
    <row r="7940" s="179" customFormat="1"/>
    <row r="7941" s="179" customFormat="1"/>
    <row r="7942" s="179" customFormat="1"/>
    <row r="7943" s="179" customFormat="1"/>
    <row r="7944" s="179" customFormat="1"/>
    <row r="7945" s="179" customFormat="1"/>
    <row r="7946" s="179" customFormat="1"/>
    <row r="7947" s="179" customFormat="1"/>
    <row r="7948" s="179" customFormat="1"/>
    <row r="7949" s="179" customFormat="1"/>
    <row r="7950" s="179" customFormat="1"/>
    <row r="7951" s="179" customFormat="1"/>
    <row r="7952" s="179" customFormat="1"/>
    <row r="7953" s="179" customFormat="1"/>
    <row r="7954" s="179" customFormat="1"/>
    <row r="7955" s="179" customFormat="1"/>
    <row r="7956" s="179" customFormat="1"/>
    <row r="7957" s="179" customFormat="1"/>
    <row r="7958" s="179" customFormat="1"/>
    <row r="7959" s="179" customFormat="1"/>
    <row r="7960" s="179" customFormat="1"/>
    <row r="7961" s="179" customFormat="1"/>
    <row r="7962" s="179" customFormat="1"/>
    <row r="7963" s="179" customFormat="1"/>
    <row r="7964" s="179" customFormat="1"/>
    <row r="7965" s="179" customFormat="1"/>
    <row r="7966" s="179" customFormat="1"/>
    <row r="7967" s="179" customFormat="1"/>
    <row r="7968" s="179" customFormat="1"/>
    <row r="7969" s="179" customFormat="1"/>
    <row r="7970" s="179" customFormat="1"/>
    <row r="7971" s="179" customFormat="1"/>
    <row r="7972" s="179" customFormat="1"/>
    <row r="7973" s="179" customFormat="1"/>
    <row r="7974" s="179" customFormat="1"/>
    <row r="7975" s="179" customFormat="1"/>
    <row r="7976" s="179" customFormat="1"/>
    <row r="7977" s="179" customFormat="1"/>
    <row r="7978" s="179" customFormat="1"/>
    <row r="7979" s="179" customFormat="1"/>
    <row r="7980" s="179" customFormat="1"/>
    <row r="7981" s="179" customFormat="1"/>
    <row r="7982" s="179" customFormat="1"/>
    <row r="7983" s="179" customFormat="1"/>
    <row r="7984" s="179" customFormat="1"/>
    <row r="7985" s="179" customFormat="1"/>
    <row r="7986" s="179" customFormat="1"/>
    <row r="7987" s="179" customFormat="1"/>
    <row r="7988" s="179" customFormat="1"/>
    <row r="7989" s="179" customFormat="1"/>
    <row r="7990" s="179" customFormat="1"/>
    <row r="7991" s="179" customFormat="1"/>
    <row r="7992" s="179" customFormat="1"/>
    <row r="7993" s="179" customFormat="1"/>
    <row r="7994" s="179" customFormat="1"/>
    <row r="7995" s="179" customFormat="1"/>
    <row r="7996" s="179" customFormat="1"/>
    <row r="7997" s="179" customFormat="1"/>
    <row r="7998" s="179" customFormat="1"/>
    <row r="7999" s="179" customFormat="1"/>
    <row r="8000" s="179" customFormat="1"/>
    <row r="8001" s="179" customFormat="1"/>
    <row r="8002" s="179" customFormat="1"/>
    <row r="8003" s="179" customFormat="1"/>
    <row r="8004" s="179" customFormat="1"/>
    <row r="8005" s="179" customFormat="1"/>
    <row r="8006" s="179" customFormat="1"/>
    <row r="8007" s="179" customFormat="1"/>
    <row r="8008" s="179" customFormat="1"/>
    <row r="8009" s="179" customFormat="1"/>
    <row r="8010" s="179" customFormat="1"/>
    <row r="8011" s="179" customFormat="1"/>
    <row r="8012" s="179" customFormat="1"/>
    <row r="8013" s="179" customFormat="1"/>
    <row r="8014" s="179" customFormat="1"/>
    <row r="8015" s="179" customFormat="1"/>
    <row r="8016" s="179" customFormat="1"/>
    <row r="8017" s="179" customFormat="1"/>
    <row r="8018" s="179" customFormat="1"/>
    <row r="8019" s="179" customFormat="1"/>
    <row r="8020" s="179" customFormat="1"/>
    <row r="8021" s="179" customFormat="1"/>
    <row r="8022" s="179" customFormat="1"/>
    <row r="8023" s="179" customFormat="1"/>
    <row r="8024" s="179" customFormat="1"/>
    <row r="8025" s="179" customFormat="1"/>
    <row r="8026" s="179" customFormat="1"/>
    <row r="8027" s="179" customFormat="1"/>
    <row r="8028" s="179" customFormat="1"/>
    <row r="8029" s="179" customFormat="1"/>
    <row r="8030" s="179" customFormat="1"/>
    <row r="8031" s="179" customFormat="1"/>
    <row r="8032" s="179" customFormat="1"/>
    <row r="8033" s="179" customFormat="1"/>
    <row r="8034" s="179" customFormat="1"/>
    <row r="8035" s="179" customFormat="1"/>
    <row r="8036" s="179" customFormat="1"/>
    <row r="8037" s="179" customFormat="1"/>
    <row r="8038" s="179" customFormat="1"/>
    <row r="8039" s="179" customFormat="1"/>
    <row r="8040" s="179" customFormat="1"/>
    <row r="8041" s="179" customFormat="1"/>
    <row r="8042" s="179" customFormat="1"/>
    <row r="8043" s="179" customFormat="1"/>
    <row r="8044" s="179" customFormat="1"/>
    <row r="8045" s="179" customFormat="1"/>
    <row r="8046" s="179" customFormat="1"/>
    <row r="8047" s="179" customFormat="1"/>
    <row r="8048" s="179" customFormat="1"/>
    <row r="8049" s="179" customFormat="1"/>
    <row r="8050" s="179" customFormat="1"/>
    <row r="8051" s="179" customFormat="1"/>
    <row r="8052" s="179" customFormat="1"/>
    <row r="8053" s="179" customFormat="1"/>
    <row r="8054" s="179" customFormat="1"/>
    <row r="8055" s="179" customFormat="1"/>
    <row r="8056" s="179" customFormat="1"/>
    <row r="8057" s="179" customFormat="1"/>
    <row r="8058" s="179" customFormat="1"/>
    <row r="8059" s="179" customFormat="1"/>
    <row r="8060" s="179" customFormat="1"/>
    <row r="8061" s="179" customFormat="1"/>
    <row r="8062" s="179" customFormat="1"/>
    <row r="8063" s="179" customFormat="1"/>
    <row r="8064" s="179" customFormat="1"/>
    <row r="8065" s="179" customFormat="1"/>
    <row r="8066" s="179" customFormat="1"/>
    <row r="8067" s="179" customFormat="1"/>
    <row r="8068" s="179" customFormat="1"/>
    <row r="8069" s="179" customFormat="1"/>
    <row r="8070" s="179" customFormat="1"/>
    <row r="8071" s="179" customFormat="1"/>
    <row r="8072" s="179" customFormat="1"/>
    <row r="8073" s="179" customFormat="1"/>
    <row r="8074" s="179" customFormat="1"/>
    <row r="8075" s="179" customFormat="1"/>
    <row r="8076" s="179" customFormat="1"/>
    <row r="8077" s="179" customFormat="1"/>
    <row r="8078" s="179" customFormat="1"/>
    <row r="8079" s="179" customFormat="1"/>
    <row r="8080" s="179" customFormat="1"/>
    <row r="8081" s="179" customFormat="1"/>
    <row r="8082" s="179" customFormat="1"/>
    <row r="8083" s="179" customFormat="1"/>
    <row r="8084" s="179" customFormat="1"/>
    <row r="8085" s="179" customFormat="1"/>
    <row r="8086" s="179" customFormat="1"/>
    <row r="8087" s="179" customFormat="1"/>
    <row r="8088" s="179" customFormat="1"/>
    <row r="8089" s="179" customFormat="1"/>
    <row r="8090" s="179" customFormat="1"/>
    <row r="8091" s="179" customFormat="1"/>
    <row r="8092" s="179" customFormat="1"/>
    <row r="8093" s="179" customFormat="1"/>
    <row r="8094" s="179" customFormat="1"/>
    <row r="8095" s="179" customFormat="1"/>
    <row r="8096" s="179" customFormat="1"/>
    <row r="8097" s="179" customFormat="1"/>
    <row r="8098" s="179" customFormat="1"/>
    <row r="8099" s="179" customFormat="1"/>
    <row r="8100" s="179" customFormat="1"/>
    <row r="8101" s="179" customFormat="1"/>
    <row r="8102" s="179" customFormat="1"/>
    <row r="8103" s="179" customFormat="1"/>
    <row r="8104" s="179" customFormat="1"/>
    <row r="8105" s="179" customFormat="1"/>
    <row r="8106" s="179" customFormat="1"/>
    <row r="8107" s="179" customFormat="1"/>
    <row r="8108" s="179" customFormat="1"/>
    <row r="8109" s="179" customFormat="1"/>
    <row r="8110" s="179" customFormat="1"/>
    <row r="8111" s="179" customFormat="1"/>
    <row r="8112" s="179" customFormat="1"/>
    <row r="8113" s="179" customFormat="1"/>
    <row r="8114" s="179" customFormat="1"/>
    <row r="8115" s="179" customFormat="1"/>
    <row r="8116" s="179" customFormat="1"/>
    <row r="8117" s="179" customFormat="1"/>
    <row r="8118" s="179" customFormat="1"/>
    <row r="8119" s="179" customFormat="1"/>
    <row r="8120" s="179" customFormat="1"/>
    <row r="8121" s="179" customFormat="1"/>
    <row r="8122" s="179" customFormat="1"/>
    <row r="8123" s="179" customFormat="1"/>
    <row r="8124" s="179" customFormat="1"/>
    <row r="8125" s="179" customFormat="1"/>
    <row r="8126" s="179" customFormat="1"/>
    <row r="8127" s="179" customFormat="1"/>
    <row r="8128" s="179" customFormat="1"/>
    <row r="8129" s="179" customFormat="1"/>
    <row r="8130" s="179" customFormat="1"/>
    <row r="8131" s="179" customFormat="1"/>
    <row r="8132" s="179" customFormat="1"/>
    <row r="8133" s="179" customFormat="1"/>
    <row r="8134" s="179" customFormat="1"/>
    <row r="8135" s="179" customFormat="1"/>
    <row r="8136" s="179" customFormat="1"/>
    <row r="8137" s="179" customFormat="1"/>
    <row r="8138" s="179" customFormat="1"/>
    <row r="8139" s="179" customFormat="1"/>
    <row r="8140" s="179" customFormat="1"/>
    <row r="8141" s="179" customFormat="1"/>
    <row r="8142" s="179" customFormat="1"/>
    <row r="8143" s="179" customFormat="1"/>
    <row r="8144" s="179" customFormat="1"/>
    <row r="8145" s="179" customFormat="1"/>
    <row r="8146" s="179" customFormat="1"/>
    <row r="8147" s="179" customFormat="1"/>
    <row r="8148" s="179" customFormat="1"/>
    <row r="8149" s="179" customFormat="1"/>
    <row r="8150" s="179" customFormat="1"/>
    <row r="8151" s="179" customFormat="1"/>
    <row r="8152" s="179" customFormat="1"/>
    <row r="8153" s="179" customFormat="1"/>
    <row r="8154" s="179" customFormat="1"/>
    <row r="8155" s="179" customFormat="1"/>
    <row r="8156" s="179" customFormat="1"/>
    <row r="8157" s="179" customFormat="1"/>
    <row r="8158" s="179" customFormat="1"/>
    <row r="8159" s="179" customFormat="1"/>
    <row r="8160" s="179" customFormat="1"/>
    <row r="8161" s="179" customFormat="1"/>
    <row r="8162" s="179" customFormat="1"/>
    <row r="8163" s="179" customFormat="1"/>
    <row r="8164" s="179" customFormat="1"/>
    <row r="8165" s="179" customFormat="1"/>
    <row r="8166" s="179" customFormat="1"/>
    <row r="8167" s="179" customFormat="1"/>
    <row r="8168" s="179" customFormat="1"/>
    <row r="8169" s="179" customFormat="1"/>
    <row r="8170" s="179" customFormat="1"/>
    <row r="8171" s="179" customFormat="1"/>
    <row r="8172" s="179" customFormat="1"/>
    <row r="8173" s="179" customFormat="1"/>
    <row r="8174" s="179" customFormat="1"/>
    <row r="8175" s="179" customFormat="1"/>
    <row r="8176" s="179" customFormat="1"/>
    <row r="8177" s="179" customFormat="1"/>
    <row r="8178" s="179" customFormat="1"/>
    <row r="8179" s="179" customFormat="1"/>
    <row r="8180" s="179" customFormat="1"/>
    <row r="8181" s="179" customFormat="1"/>
    <row r="8182" s="179" customFormat="1"/>
    <row r="8183" s="179" customFormat="1"/>
    <row r="8184" s="179" customFormat="1"/>
    <row r="8185" s="179" customFormat="1"/>
    <row r="8186" s="179" customFormat="1"/>
    <row r="8187" s="179" customFormat="1"/>
    <row r="8188" s="179" customFormat="1"/>
    <row r="8189" s="179" customFormat="1"/>
    <row r="8190" s="179" customFormat="1"/>
    <row r="8191" s="179" customFormat="1"/>
    <row r="8192" s="179" customFormat="1"/>
    <row r="8193" s="179" customFormat="1"/>
    <row r="8194" s="179" customFormat="1"/>
    <row r="8195" s="179" customFormat="1"/>
    <row r="8196" s="179" customFormat="1"/>
    <row r="8197" s="179" customFormat="1"/>
    <row r="8198" s="179" customFormat="1"/>
    <row r="8199" s="179" customFormat="1"/>
    <row r="8200" s="179" customFormat="1"/>
    <row r="8201" s="179" customFormat="1"/>
    <row r="8202" s="179" customFormat="1"/>
    <row r="8203" s="179" customFormat="1"/>
    <row r="8204" s="179" customFormat="1"/>
    <row r="8205" s="179" customFormat="1"/>
    <row r="8206" s="179" customFormat="1"/>
    <row r="8207" s="179" customFormat="1"/>
    <row r="8208" s="179" customFormat="1"/>
    <row r="8209" s="179" customFormat="1"/>
    <row r="8210" s="179" customFormat="1"/>
    <row r="8211" s="179" customFormat="1"/>
    <row r="8212" s="179" customFormat="1"/>
    <row r="8213" s="179" customFormat="1"/>
    <row r="8214" s="179" customFormat="1"/>
    <row r="8215" s="179" customFormat="1"/>
    <row r="8216" s="179" customFormat="1"/>
    <row r="8217" s="179" customFormat="1"/>
    <row r="8218" s="179" customFormat="1"/>
    <row r="8219" s="179" customFormat="1"/>
    <row r="8220" s="179" customFormat="1"/>
    <row r="8221" s="179" customFormat="1"/>
    <row r="8222" s="179" customFormat="1"/>
    <row r="8223" s="179" customFormat="1"/>
    <row r="8224" s="179" customFormat="1"/>
    <row r="8225" s="179" customFormat="1"/>
    <row r="8226" s="179" customFormat="1"/>
    <row r="8227" s="179" customFormat="1"/>
    <row r="8228" s="179" customFormat="1"/>
    <row r="8229" s="179" customFormat="1"/>
    <row r="8230" s="179" customFormat="1"/>
    <row r="8231" s="179" customFormat="1"/>
    <row r="8232" s="179" customFormat="1"/>
    <row r="8233" s="179" customFormat="1"/>
    <row r="8234" s="179" customFormat="1"/>
    <row r="8235" s="179" customFormat="1"/>
    <row r="8236" s="179" customFormat="1"/>
    <row r="8237" s="179" customFormat="1"/>
    <row r="8238" s="179" customFormat="1"/>
    <row r="8239" s="179" customFormat="1"/>
    <row r="8240" s="179" customFormat="1"/>
    <row r="8241" s="179" customFormat="1"/>
    <row r="8242" s="179" customFormat="1"/>
    <row r="8243" s="179" customFormat="1"/>
    <row r="8244" s="179" customFormat="1"/>
    <row r="8245" s="179" customFormat="1"/>
    <row r="8246" s="179" customFormat="1"/>
    <row r="8247" s="179" customFormat="1"/>
    <row r="8248" s="179" customFormat="1"/>
    <row r="8249" s="179" customFormat="1"/>
    <row r="8250" s="179" customFormat="1"/>
    <row r="8251" s="179" customFormat="1"/>
    <row r="8252" s="179" customFormat="1"/>
    <row r="8253" s="179" customFormat="1"/>
    <row r="8254" s="179" customFormat="1"/>
    <row r="8255" s="179" customFormat="1"/>
    <row r="8256" s="179" customFormat="1"/>
    <row r="8257" s="179" customFormat="1"/>
    <row r="8258" s="179" customFormat="1"/>
    <row r="8259" s="179" customFormat="1"/>
    <row r="8260" s="179" customFormat="1"/>
    <row r="8261" s="179" customFormat="1"/>
    <row r="8262" s="179" customFormat="1"/>
    <row r="8263" s="179" customFormat="1"/>
    <row r="8264" s="179" customFormat="1"/>
    <row r="8265" s="179" customFormat="1"/>
    <row r="8266" s="179" customFormat="1"/>
    <row r="8267" s="179" customFormat="1"/>
    <row r="8268" s="179" customFormat="1"/>
    <row r="8269" s="179" customFormat="1"/>
    <row r="8270" s="179" customFormat="1"/>
    <row r="8271" s="179" customFormat="1"/>
    <row r="8272" s="179" customFormat="1"/>
    <row r="8273" s="179" customFormat="1"/>
    <row r="8274" s="179" customFormat="1"/>
    <row r="8275" s="179" customFormat="1"/>
    <row r="8276" s="179" customFormat="1"/>
    <row r="8277" s="179" customFormat="1"/>
    <row r="8278" s="179" customFormat="1"/>
    <row r="8279" s="179" customFormat="1"/>
    <row r="8280" s="179" customFormat="1"/>
    <row r="8281" s="179" customFormat="1"/>
    <row r="8282" s="179" customFormat="1"/>
    <row r="8283" s="179" customFormat="1"/>
    <row r="8284" s="179" customFormat="1"/>
    <row r="8285" s="179" customFormat="1"/>
    <row r="8286" s="179" customFormat="1"/>
    <row r="8287" s="179" customFormat="1"/>
    <row r="8288" s="179" customFormat="1"/>
    <row r="8289" s="179" customFormat="1"/>
    <row r="8290" s="179" customFormat="1"/>
    <row r="8291" s="179" customFormat="1"/>
    <row r="8292" s="179" customFormat="1"/>
    <row r="8293" s="179" customFormat="1"/>
    <row r="8294" s="179" customFormat="1"/>
    <row r="8295" s="179" customFormat="1"/>
    <row r="8296" s="179" customFormat="1"/>
    <row r="8297" s="179" customFormat="1"/>
    <row r="8298" s="179" customFormat="1"/>
    <row r="8299" s="179" customFormat="1"/>
    <row r="8300" s="179" customFormat="1"/>
    <row r="8301" s="179" customFormat="1"/>
    <row r="8302" s="179" customFormat="1"/>
    <row r="8303" s="179" customFormat="1"/>
    <row r="8304" s="179" customFormat="1"/>
    <row r="8305" s="179" customFormat="1"/>
    <row r="8306" s="179" customFormat="1"/>
    <row r="8307" s="179" customFormat="1"/>
    <row r="8308" s="179" customFormat="1"/>
    <row r="8309" s="179" customFormat="1"/>
    <row r="8310" s="179" customFormat="1"/>
    <row r="8311" s="179" customFormat="1"/>
    <row r="8312" s="179" customFormat="1"/>
    <row r="8313" s="179" customFormat="1"/>
    <row r="8314" s="179" customFormat="1"/>
    <row r="8315" s="179" customFormat="1"/>
    <row r="8316" s="179" customFormat="1"/>
    <row r="8317" s="179" customFormat="1"/>
    <row r="8318" s="179" customFormat="1"/>
    <row r="8319" s="179" customFormat="1"/>
    <row r="8320" s="179" customFormat="1"/>
    <row r="8321" s="179" customFormat="1"/>
    <row r="8322" s="179" customFormat="1"/>
    <row r="8323" s="179" customFormat="1"/>
    <row r="8324" s="179" customFormat="1"/>
    <row r="8325" s="179" customFormat="1"/>
    <row r="8326" s="179" customFormat="1"/>
    <row r="8327" s="179" customFormat="1"/>
    <row r="8328" s="179" customFormat="1"/>
    <row r="8329" s="179" customFormat="1"/>
    <row r="8330" s="179" customFormat="1"/>
    <row r="8331" s="179" customFormat="1"/>
    <row r="8332" s="179" customFormat="1"/>
    <row r="8333" s="179" customFormat="1"/>
    <row r="8334" s="179" customFormat="1"/>
    <row r="8335" s="179" customFormat="1"/>
    <row r="8336" s="179" customFormat="1"/>
    <row r="8337" s="179" customFormat="1"/>
    <row r="8338" s="179" customFormat="1"/>
    <row r="8339" s="179" customFormat="1"/>
    <row r="8340" s="179" customFormat="1"/>
    <row r="8341" s="179" customFormat="1"/>
    <row r="8342" s="179" customFormat="1"/>
    <row r="8343" s="179" customFormat="1"/>
    <row r="8344" s="179" customFormat="1"/>
    <row r="8345" s="179" customFormat="1"/>
    <row r="8346" s="179" customFormat="1"/>
    <row r="8347" s="179" customFormat="1"/>
    <row r="8348" s="179" customFormat="1"/>
    <row r="8349" s="179" customFormat="1"/>
    <row r="8350" s="179" customFormat="1"/>
    <row r="8351" s="179" customFormat="1"/>
    <row r="8352" s="179" customFormat="1"/>
    <row r="8353" s="179" customFormat="1"/>
    <row r="8354" s="179" customFormat="1"/>
    <row r="8355" s="179" customFormat="1"/>
    <row r="8356" s="179" customFormat="1"/>
    <row r="8357" s="179" customFormat="1"/>
    <row r="8358" s="179" customFormat="1"/>
    <row r="8359" s="179" customFormat="1"/>
    <row r="8360" s="179" customFormat="1"/>
    <row r="8361" s="179" customFormat="1"/>
    <row r="8362" s="179" customFormat="1"/>
    <row r="8363" s="179" customFormat="1"/>
    <row r="8364" s="179" customFormat="1"/>
    <row r="8365" s="179" customFormat="1"/>
    <row r="8366" s="179" customFormat="1"/>
    <row r="8367" s="179" customFormat="1"/>
    <row r="8368" s="179" customFormat="1"/>
    <row r="8369" s="179" customFormat="1"/>
    <row r="8370" s="179" customFormat="1"/>
    <row r="8371" s="179" customFormat="1"/>
    <row r="8372" s="179" customFormat="1"/>
    <row r="8373" s="179" customFormat="1"/>
    <row r="8374" s="179" customFormat="1"/>
    <row r="8375" s="179" customFormat="1"/>
    <row r="8376" s="179" customFormat="1"/>
    <row r="8377" s="179" customFormat="1"/>
    <row r="8378" s="179" customFormat="1"/>
    <row r="8379" s="179" customFormat="1"/>
    <row r="8380" s="179" customFormat="1"/>
    <row r="8381" s="179" customFormat="1"/>
    <row r="8382" s="179" customFormat="1"/>
    <row r="8383" s="179" customFormat="1"/>
    <row r="8384" s="179" customFormat="1"/>
    <row r="8385" s="179" customFormat="1"/>
    <row r="8386" s="179" customFormat="1"/>
    <row r="8387" s="179" customFormat="1"/>
    <row r="8388" s="179" customFormat="1"/>
    <row r="8389" s="179" customFormat="1"/>
    <row r="8390" s="179" customFormat="1"/>
    <row r="8391" s="179" customFormat="1"/>
    <row r="8392" s="179" customFormat="1"/>
    <row r="8393" s="179" customFormat="1"/>
    <row r="8394" s="179" customFormat="1"/>
    <row r="8395" s="179" customFormat="1"/>
    <row r="8396" s="179" customFormat="1"/>
    <row r="8397" s="179" customFormat="1"/>
    <row r="8398" s="179" customFormat="1"/>
    <row r="8399" s="179" customFormat="1"/>
    <row r="8400" s="179" customFormat="1"/>
    <row r="8401" s="179" customFormat="1"/>
    <row r="8402" s="179" customFormat="1"/>
    <row r="8403" s="179" customFormat="1"/>
    <row r="8404" s="179" customFormat="1"/>
    <row r="8405" s="179" customFormat="1"/>
    <row r="8406" s="179" customFormat="1"/>
    <row r="8407" s="179" customFormat="1"/>
    <row r="8408" s="179" customFormat="1"/>
    <row r="8409" s="179" customFormat="1"/>
    <row r="8410" s="179" customFormat="1"/>
    <row r="8411" s="179" customFormat="1"/>
    <row r="8412" s="179" customFormat="1"/>
    <row r="8413" s="179" customFormat="1"/>
    <row r="8414" s="179" customFormat="1"/>
    <row r="8415" s="179" customFormat="1"/>
    <row r="8416" s="179" customFormat="1"/>
    <row r="8417" s="179" customFormat="1"/>
    <row r="8418" s="179" customFormat="1"/>
    <row r="8419" s="179" customFormat="1"/>
    <row r="8420" s="179" customFormat="1"/>
    <row r="8421" s="179" customFormat="1"/>
    <row r="8422" s="179" customFormat="1"/>
    <row r="8423" s="179" customFormat="1"/>
    <row r="8424" s="179" customFormat="1"/>
    <row r="8425" s="179" customFormat="1"/>
    <row r="8426" s="179" customFormat="1"/>
    <row r="8427" s="179" customFormat="1"/>
    <row r="8428" s="179" customFormat="1"/>
    <row r="8429" s="179" customFormat="1"/>
    <row r="8430" s="179" customFormat="1"/>
    <row r="8431" s="179" customFormat="1"/>
    <row r="8432" s="179" customFormat="1"/>
    <row r="8433" s="179" customFormat="1"/>
    <row r="8434" s="179" customFormat="1"/>
    <row r="8435" s="179" customFormat="1"/>
    <row r="8436" s="179" customFormat="1"/>
    <row r="8437" s="179" customFormat="1"/>
    <row r="8438" s="179" customFormat="1"/>
    <row r="8439" s="179" customFormat="1"/>
    <row r="8440" s="179" customFormat="1"/>
    <row r="8441" s="179" customFormat="1"/>
    <row r="8442" s="179" customFormat="1"/>
    <row r="8443" s="179" customFormat="1"/>
    <row r="8444" s="179" customFormat="1"/>
    <row r="8445" s="179" customFormat="1"/>
    <row r="8446" s="179" customFormat="1"/>
    <row r="8447" s="179" customFormat="1"/>
    <row r="8448" s="179" customFormat="1"/>
    <row r="8449" s="179" customFormat="1"/>
    <row r="8450" s="179" customFormat="1"/>
    <row r="8451" s="179" customFormat="1"/>
    <row r="8452" s="179" customFormat="1"/>
    <row r="8453" s="179" customFormat="1"/>
    <row r="8454" s="179" customFormat="1"/>
    <row r="8455" s="179" customFormat="1"/>
    <row r="8456" s="179" customFormat="1"/>
    <row r="8457" s="179" customFormat="1"/>
    <row r="8458" s="179" customFormat="1"/>
    <row r="8459" s="179" customFormat="1"/>
    <row r="8460" s="179" customFormat="1"/>
    <row r="8461" s="179" customFormat="1"/>
    <row r="8462" s="179" customFormat="1"/>
    <row r="8463" s="179" customFormat="1"/>
    <row r="8464" s="179" customFormat="1"/>
    <row r="8465" s="179" customFormat="1"/>
    <row r="8466" s="179" customFormat="1"/>
    <row r="8467" s="179" customFormat="1"/>
    <row r="8468" s="179" customFormat="1"/>
    <row r="8469" s="179" customFormat="1"/>
    <row r="8470" s="179" customFormat="1"/>
    <row r="8471" s="179" customFormat="1"/>
    <row r="8472" s="179" customFormat="1"/>
    <row r="8473" s="179" customFormat="1"/>
    <row r="8474" s="179" customFormat="1"/>
    <row r="8475" s="179" customFormat="1"/>
    <row r="8476" s="179" customFormat="1"/>
    <row r="8477" s="179" customFormat="1"/>
    <row r="8478" s="179" customFormat="1"/>
    <row r="8479" s="179" customFormat="1"/>
    <row r="8480" s="179" customFormat="1"/>
    <row r="8481" s="179" customFormat="1"/>
    <row r="8482" s="179" customFormat="1"/>
    <row r="8483" s="179" customFormat="1"/>
    <row r="8484" s="179" customFormat="1"/>
    <row r="8485" s="179" customFormat="1"/>
    <row r="8486" s="179" customFormat="1"/>
    <row r="8487" s="179" customFormat="1"/>
    <row r="8488" s="179" customFormat="1"/>
    <row r="8489" s="179" customFormat="1"/>
    <row r="8490" s="179" customFormat="1"/>
    <row r="8491" s="179" customFormat="1"/>
    <row r="8492" s="179" customFormat="1"/>
    <row r="8493" s="179" customFormat="1"/>
    <row r="8494" s="179" customFormat="1"/>
    <row r="8495" s="179" customFormat="1"/>
    <row r="8496" s="179" customFormat="1"/>
    <row r="8497" s="179" customFormat="1"/>
    <row r="8498" s="179" customFormat="1"/>
    <row r="8499" s="179" customFormat="1"/>
    <row r="8500" s="179" customFormat="1"/>
    <row r="8501" s="179" customFormat="1"/>
    <row r="8502" s="179" customFormat="1"/>
    <row r="8503" s="179" customFormat="1"/>
    <row r="8504" s="179" customFormat="1"/>
    <row r="8505" s="179" customFormat="1"/>
    <row r="8506" s="179" customFormat="1"/>
    <row r="8507" s="179" customFormat="1"/>
    <row r="8508" s="179" customFormat="1"/>
    <row r="8509" s="179" customFormat="1"/>
    <row r="8510" s="179" customFormat="1"/>
    <row r="8511" s="179" customFormat="1"/>
    <row r="8512" s="179" customFormat="1"/>
    <row r="8513" s="179" customFormat="1"/>
    <row r="8514" s="179" customFormat="1"/>
    <row r="8515" s="179" customFormat="1"/>
    <row r="8516" s="179" customFormat="1"/>
    <row r="8517" s="179" customFormat="1"/>
    <row r="8518" s="179" customFormat="1"/>
    <row r="8519" s="179" customFormat="1"/>
    <row r="8520" s="179" customFormat="1"/>
    <row r="8521" s="179" customFormat="1"/>
    <row r="8522" s="179" customFormat="1"/>
    <row r="8523" s="179" customFormat="1"/>
    <row r="8524" s="179" customFormat="1"/>
    <row r="8525" s="179" customFormat="1"/>
    <row r="8526" s="179" customFormat="1"/>
    <row r="8527" s="179" customFormat="1"/>
    <row r="8528" s="179" customFormat="1"/>
    <row r="8529" s="179" customFormat="1"/>
    <row r="8530" s="179" customFormat="1"/>
    <row r="8531" s="179" customFormat="1"/>
    <row r="8532" s="179" customFormat="1"/>
    <row r="8533" s="179" customFormat="1"/>
    <row r="8534" s="179" customFormat="1"/>
    <row r="8535" s="179" customFormat="1"/>
    <row r="8536" s="179" customFormat="1"/>
    <row r="8537" s="179" customFormat="1"/>
    <row r="8538" s="179" customFormat="1"/>
    <row r="8539" s="179" customFormat="1"/>
    <row r="8540" s="179" customFormat="1"/>
    <row r="8541" s="179" customFormat="1"/>
    <row r="8542" s="179" customFormat="1"/>
    <row r="8543" s="179" customFormat="1"/>
    <row r="8544" s="179" customFormat="1"/>
    <row r="8545" s="179" customFormat="1"/>
    <row r="8546" s="179" customFormat="1"/>
    <row r="8547" s="179" customFormat="1"/>
    <row r="8548" s="179" customFormat="1"/>
    <row r="8549" s="179" customFormat="1"/>
    <row r="8550" s="179" customFormat="1"/>
    <row r="8551" s="179" customFormat="1"/>
    <row r="8552" s="179" customFormat="1"/>
    <row r="8553" s="179" customFormat="1"/>
    <row r="8554" s="179" customFormat="1"/>
    <row r="8555" s="179" customFormat="1"/>
    <row r="8556" s="179" customFormat="1"/>
    <row r="8557" s="179" customFormat="1"/>
    <row r="8558" s="179" customFormat="1"/>
    <row r="8559" s="179" customFormat="1"/>
    <row r="8560" s="179" customFormat="1"/>
    <row r="8561" s="179" customFormat="1"/>
    <row r="8562" s="179" customFormat="1"/>
    <row r="8563" s="179" customFormat="1"/>
    <row r="8564" s="179" customFormat="1"/>
    <row r="8565" s="179" customFormat="1"/>
    <row r="8566" s="179" customFormat="1"/>
    <row r="8567" s="179" customFormat="1"/>
    <row r="8568" s="179" customFormat="1"/>
    <row r="8569" s="179" customFormat="1"/>
    <row r="8570" s="179" customFormat="1"/>
    <row r="8571" s="179" customFormat="1"/>
    <row r="8572" s="179" customFormat="1"/>
    <row r="8573" s="179" customFormat="1"/>
    <row r="8574" s="179" customFormat="1"/>
    <row r="8575" s="179" customFormat="1"/>
    <row r="8576" s="179" customFormat="1"/>
    <row r="8577" s="179" customFormat="1"/>
    <row r="8578" s="179" customFormat="1"/>
    <row r="8579" s="179" customFormat="1"/>
    <row r="8580" s="179" customFormat="1"/>
    <row r="8581" s="179" customFormat="1"/>
    <row r="8582" s="179" customFormat="1"/>
    <row r="8583" s="179" customFormat="1"/>
    <row r="8584" s="179" customFormat="1"/>
    <row r="8585" s="179" customFormat="1"/>
    <row r="8586" s="179" customFormat="1"/>
    <row r="8587" s="179" customFormat="1"/>
    <row r="8588" s="179" customFormat="1"/>
    <row r="8589" s="179" customFormat="1"/>
    <row r="8590" s="179" customFormat="1"/>
    <row r="8591" s="179" customFormat="1"/>
    <row r="8592" s="179" customFormat="1"/>
    <row r="8593" s="179" customFormat="1"/>
    <row r="8594" s="179" customFormat="1"/>
    <row r="8595" s="179" customFormat="1"/>
    <row r="8596" s="179" customFormat="1"/>
    <row r="8597" s="179" customFormat="1"/>
    <row r="8598" s="179" customFormat="1"/>
    <row r="8599" s="179" customFormat="1"/>
    <row r="8600" s="179" customFormat="1"/>
    <row r="8601" s="179" customFormat="1"/>
    <row r="8602" s="179" customFormat="1"/>
    <row r="8603" s="179" customFormat="1"/>
    <row r="8604" s="179" customFormat="1"/>
    <row r="8605" s="179" customFormat="1"/>
    <row r="8606" s="179" customFormat="1"/>
    <row r="8607" s="179" customFormat="1"/>
    <row r="8608" s="179" customFormat="1"/>
    <row r="8609" s="179" customFormat="1"/>
    <row r="8610" s="179" customFormat="1"/>
    <row r="8611" s="179" customFormat="1"/>
    <row r="8612" s="179" customFormat="1"/>
    <row r="8613" s="179" customFormat="1"/>
    <row r="8614" s="179" customFormat="1"/>
    <row r="8615" s="179" customFormat="1"/>
    <row r="8616" s="179" customFormat="1"/>
    <row r="8617" s="179" customFormat="1"/>
    <row r="8618" s="179" customFormat="1"/>
    <row r="8619" s="179" customFormat="1"/>
    <row r="8620" s="179" customFormat="1"/>
    <row r="8621" s="179" customFormat="1"/>
    <row r="8622" s="179" customFormat="1"/>
    <row r="8623" s="179" customFormat="1"/>
    <row r="8624" s="179" customFormat="1"/>
    <row r="8625" s="179" customFormat="1"/>
    <row r="8626" s="179" customFormat="1"/>
    <row r="8627" s="179" customFormat="1"/>
    <row r="8628" s="179" customFormat="1"/>
    <row r="8629" s="179" customFormat="1"/>
    <row r="8630" s="179" customFormat="1"/>
    <row r="8631" s="179" customFormat="1"/>
    <row r="8632" s="179" customFormat="1"/>
    <row r="8633" s="179" customFormat="1"/>
    <row r="8634" s="179" customFormat="1"/>
    <row r="8635" s="179" customFormat="1"/>
    <row r="8636" s="179" customFormat="1"/>
    <row r="8637" s="179" customFormat="1"/>
    <row r="8638" s="179" customFormat="1"/>
    <row r="8639" s="179" customFormat="1"/>
    <row r="8640" s="179" customFormat="1"/>
    <row r="8641" s="179" customFormat="1"/>
    <row r="8642" s="179" customFormat="1"/>
    <row r="8643" s="179" customFormat="1"/>
    <row r="8644" s="179" customFormat="1"/>
    <row r="8645" s="179" customFormat="1"/>
    <row r="8646" s="179" customFormat="1"/>
    <row r="8647" s="179" customFormat="1"/>
    <row r="8648" s="179" customFormat="1"/>
    <row r="8649" s="179" customFormat="1"/>
    <row r="8650" s="179" customFormat="1"/>
    <row r="8651" s="179" customFormat="1"/>
    <row r="8652" s="179" customFormat="1"/>
    <row r="8653" s="179" customFormat="1"/>
    <row r="8654" s="179" customFormat="1"/>
    <row r="8655" s="179" customFormat="1"/>
    <row r="8656" s="179" customFormat="1"/>
    <row r="8657" s="179" customFormat="1"/>
    <row r="8658" s="179" customFormat="1"/>
    <row r="8659" s="179" customFormat="1"/>
    <row r="8660" s="179" customFormat="1"/>
    <row r="8661" s="179" customFormat="1"/>
    <row r="8662" s="179" customFormat="1"/>
    <row r="8663" s="179" customFormat="1"/>
    <row r="8664" s="179" customFormat="1"/>
    <row r="8665" s="179" customFormat="1"/>
    <row r="8666" s="179" customFormat="1"/>
    <row r="8667" s="179" customFormat="1"/>
    <row r="8668" s="179" customFormat="1"/>
    <row r="8669" s="179" customFormat="1"/>
    <row r="8670" s="179" customFormat="1"/>
    <row r="8671" s="179" customFormat="1"/>
    <row r="8672" s="179" customFormat="1"/>
    <row r="8673" s="179" customFormat="1"/>
    <row r="8674" s="179" customFormat="1"/>
    <row r="8675" s="179" customFormat="1"/>
    <row r="8676" s="179" customFormat="1"/>
    <row r="8677" s="179" customFormat="1"/>
    <row r="8678" s="179" customFormat="1"/>
    <row r="8679" s="179" customFormat="1"/>
    <row r="8680" s="179" customFormat="1"/>
    <row r="8681" s="179" customFormat="1"/>
    <row r="8682" s="179" customFormat="1"/>
    <row r="8683" s="179" customFormat="1"/>
    <row r="8684" s="179" customFormat="1"/>
    <row r="8685" s="179" customFormat="1"/>
    <row r="8686" s="179" customFormat="1"/>
    <row r="8687" s="179" customFormat="1"/>
    <row r="8688" s="179" customFormat="1"/>
    <row r="8689" s="179" customFormat="1"/>
    <row r="8690" s="179" customFormat="1"/>
    <row r="8691" s="179" customFormat="1"/>
    <row r="8692" s="179" customFormat="1"/>
    <row r="8693" s="179" customFormat="1"/>
    <row r="8694" s="179" customFormat="1"/>
    <row r="8695" s="179" customFormat="1"/>
    <row r="8696" s="179" customFormat="1"/>
    <row r="8697" s="179" customFormat="1"/>
    <row r="8698" s="179" customFormat="1"/>
    <row r="8699" s="179" customFormat="1"/>
    <row r="8700" s="179" customFormat="1"/>
    <row r="8701" s="179" customFormat="1"/>
    <row r="8702" s="179" customFormat="1"/>
    <row r="8703" s="179" customFormat="1"/>
    <row r="8704" s="179" customFormat="1"/>
    <row r="8705" s="179" customFormat="1"/>
    <row r="8706" s="179" customFormat="1"/>
    <row r="8707" s="179" customFormat="1"/>
    <row r="8708" s="179" customFormat="1"/>
    <row r="8709" s="179" customFormat="1"/>
    <row r="8710" s="179" customFormat="1"/>
    <row r="8711" s="179" customFormat="1"/>
    <row r="8712" s="179" customFormat="1"/>
    <row r="8713" s="179" customFormat="1"/>
    <row r="8714" s="179" customFormat="1"/>
    <row r="8715" s="179" customFormat="1"/>
    <row r="8716" s="179" customFormat="1"/>
    <row r="8717" s="179" customFormat="1"/>
    <row r="8718" s="179" customFormat="1"/>
    <row r="8719" s="179" customFormat="1"/>
    <row r="8720" s="179" customFormat="1"/>
    <row r="8721" s="179" customFormat="1"/>
    <row r="8722" s="179" customFormat="1"/>
    <row r="8723" s="179" customFormat="1"/>
    <row r="8724" s="179" customFormat="1"/>
    <row r="8725" s="179" customFormat="1"/>
    <row r="8726" s="179" customFormat="1"/>
    <row r="8727" s="179" customFormat="1"/>
    <row r="8728" s="179" customFormat="1"/>
    <row r="8729" s="179" customFormat="1"/>
    <row r="8730" s="179" customFormat="1"/>
    <row r="8731" s="179" customFormat="1"/>
    <row r="8732" s="179" customFormat="1"/>
    <row r="8733" s="179" customFormat="1"/>
    <row r="8734" s="179" customFormat="1"/>
    <row r="8735" s="179" customFormat="1"/>
    <row r="8736" s="179" customFormat="1"/>
    <row r="8737" s="179" customFormat="1"/>
    <row r="8738" s="179" customFormat="1"/>
    <row r="8739" s="179" customFormat="1"/>
    <row r="8740" s="179" customFormat="1"/>
    <row r="8741" s="179" customFormat="1"/>
    <row r="8742" s="179" customFormat="1"/>
    <row r="8743" s="179" customFormat="1"/>
    <row r="8744" s="179" customFormat="1"/>
    <row r="8745" s="179" customFormat="1"/>
    <row r="8746" s="179" customFormat="1"/>
    <row r="8747" s="179" customFormat="1"/>
    <row r="8748" s="179" customFormat="1"/>
    <row r="8749" s="179" customFormat="1"/>
    <row r="8750" s="179" customFormat="1"/>
    <row r="8751" s="179" customFormat="1"/>
    <row r="8752" s="179" customFormat="1"/>
    <row r="8753" s="179" customFormat="1"/>
    <row r="8754" s="179" customFormat="1"/>
    <row r="8755" s="179" customFormat="1"/>
    <row r="8756" s="179" customFormat="1"/>
    <row r="8757" s="179" customFormat="1"/>
    <row r="8758" s="179" customFormat="1"/>
    <row r="8759" s="179" customFormat="1"/>
    <row r="8760" s="179" customFormat="1"/>
    <row r="8761" s="179" customFormat="1"/>
    <row r="8762" s="179" customFormat="1"/>
    <row r="8763" s="179" customFormat="1"/>
    <row r="8764" s="179" customFormat="1"/>
    <row r="8765" s="179" customFormat="1"/>
    <row r="8766" s="179" customFormat="1"/>
    <row r="8767" s="179" customFormat="1"/>
    <row r="8768" s="179" customFormat="1"/>
    <row r="8769" s="179" customFormat="1"/>
    <row r="8770" s="179" customFormat="1"/>
    <row r="8771" s="179" customFormat="1"/>
    <row r="8772" s="179" customFormat="1"/>
    <row r="8773" s="179" customFormat="1"/>
    <row r="8774" s="179" customFormat="1"/>
    <row r="8775" s="179" customFormat="1"/>
    <row r="8776" s="179" customFormat="1"/>
    <row r="8777" s="179" customFormat="1"/>
    <row r="8778" s="179" customFormat="1"/>
    <row r="8779" s="179" customFormat="1"/>
    <row r="8780" s="179" customFormat="1"/>
    <row r="8781" s="179" customFormat="1"/>
    <row r="8782" s="179" customFormat="1"/>
    <row r="8783" s="179" customFormat="1"/>
    <row r="8784" s="179" customFormat="1"/>
    <row r="8785" s="179" customFormat="1"/>
    <row r="8786" s="179" customFormat="1"/>
    <row r="8787" s="179" customFormat="1"/>
    <row r="8788" s="179" customFormat="1"/>
    <row r="8789" s="179" customFormat="1"/>
    <row r="8790" s="179" customFormat="1"/>
    <row r="8791" s="179" customFormat="1"/>
    <row r="8792" s="179" customFormat="1"/>
    <row r="8793" s="179" customFormat="1"/>
    <row r="8794" s="179" customFormat="1"/>
    <row r="8795" s="179" customFormat="1"/>
    <row r="8796" s="179" customFormat="1"/>
    <row r="8797" s="179" customFormat="1"/>
    <row r="8798" s="179" customFormat="1"/>
    <row r="8799" s="179" customFormat="1"/>
    <row r="8800" s="179" customFormat="1"/>
    <row r="8801" s="179" customFormat="1"/>
    <row r="8802" s="179" customFormat="1"/>
    <row r="8803" s="179" customFormat="1"/>
    <row r="8804" s="179" customFormat="1"/>
    <row r="8805" s="179" customFormat="1"/>
    <row r="8806" s="179" customFormat="1"/>
    <row r="8807" s="179" customFormat="1"/>
    <row r="8808" s="179" customFormat="1"/>
    <row r="8809" s="179" customFormat="1"/>
    <row r="8810" s="179" customFormat="1"/>
    <row r="8811" s="179" customFormat="1"/>
    <row r="8812" s="179" customFormat="1"/>
    <row r="8813" s="179" customFormat="1"/>
    <row r="8814" s="179" customFormat="1"/>
    <row r="8815" s="179" customFormat="1"/>
    <row r="8816" s="179" customFormat="1"/>
    <row r="8817" s="179" customFormat="1"/>
    <row r="8818" s="179" customFormat="1"/>
    <row r="8819" s="179" customFormat="1"/>
    <row r="8820" s="179" customFormat="1"/>
    <row r="8821" s="179" customFormat="1"/>
    <row r="8822" s="179" customFormat="1"/>
    <row r="8823" s="179" customFormat="1"/>
    <row r="8824" s="179" customFormat="1"/>
    <row r="8825" s="179" customFormat="1"/>
    <row r="8826" s="179" customFormat="1"/>
    <row r="8827" s="179" customFormat="1"/>
    <row r="8828" s="179" customFormat="1"/>
    <row r="8829" s="179" customFormat="1"/>
    <row r="8830" s="179" customFormat="1"/>
    <row r="8831" s="179" customFormat="1"/>
    <row r="8832" s="179" customFormat="1"/>
    <row r="8833" s="179" customFormat="1"/>
    <row r="8834" s="179" customFormat="1"/>
    <row r="8835" s="179" customFormat="1"/>
    <row r="8836" s="179" customFormat="1"/>
    <row r="8837" s="179" customFormat="1"/>
    <row r="8838" s="179" customFormat="1"/>
    <row r="8839" s="179" customFormat="1"/>
    <row r="8840" s="179" customFormat="1"/>
    <row r="8841" s="179" customFormat="1"/>
    <row r="8842" s="179" customFormat="1"/>
    <row r="8843" s="179" customFormat="1"/>
    <row r="8844" s="179" customFormat="1"/>
    <row r="8845" s="179" customFormat="1"/>
    <row r="8846" s="179" customFormat="1"/>
    <row r="8847" s="179" customFormat="1"/>
    <row r="8848" s="179" customFormat="1"/>
    <row r="8849" s="179" customFormat="1"/>
    <row r="8850" s="179" customFormat="1"/>
    <row r="8851" s="179" customFormat="1"/>
    <row r="8852" s="179" customFormat="1"/>
    <row r="8853" s="179" customFormat="1"/>
    <row r="8854" s="179" customFormat="1"/>
    <row r="8855" s="179" customFormat="1"/>
    <row r="8856" s="179" customFormat="1"/>
    <row r="8857" s="179" customFormat="1"/>
    <row r="8858" s="179" customFormat="1"/>
    <row r="8859" s="179" customFormat="1"/>
    <row r="8860" s="179" customFormat="1"/>
    <row r="8861" s="179" customFormat="1"/>
    <row r="8862" s="179" customFormat="1"/>
    <row r="8863" s="179" customFormat="1"/>
    <row r="8864" s="179" customFormat="1"/>
    <row r="8865" s="179" customFormat="1"/>
    <row r="8866" s="179" customFormat="1"/>
    <row r="8867" s="179" customFormat="1"/>
    <row r="8868" s="179" customFormat="1"/>
    <row r="8869" s="179" customFormat="1"/>
    <row r="8870" s="179" customFormat="1"/>
    <row r="8871" s="179" customFormat="1"/>
    <row r="8872" s="179" customFormat="1"/>
    <row r="8873" s="179" customFormat="1"/>
    <row r="8874" s="179" customFormat="1"/>
    <row r="8875" s="179" customFormat="1"/>
    <row r="8876" s="179" customFormat="1"/>
    <row r="8877" s="179" customFormat="1"/>
    <row r="8878" s="179" customFormat="1"/>
    <row r="8879" s="179" customFormat="1"/>
    <row r="8880" s="179" customFormat="1"/>
    <row r="8881" s="179" customFormat="1"/>
    <row r="8882" s="179" customFormat="1"/>
    <row r="8883" s="179" customFormat="1"/>
    <row r="8884" s="179" customFormat="1"/>
    <row r="8885" s="179" customFormat="1"/>
    <row r="8886" s="179" customFormat="1"/>
    <row r="8887" s="179" customFormat="1"/>
    <row r="8888" s="179" customFormat="1"/>
    <row r="8889" s="179" customFormat="1"/>
    <row r="8890" s="179" customFormat="1"/>
    <row r="8891" s="179" customFormat="1"/>
    <row r="8892" s="179" customFormat="1"/>
    <row r="8893" s="179" customFormat="1"/>
    <row r="8894" s="179" customFormat="1"/>
    <row r="8895" s="179" customFormat="1"/>
    <row r="8896" s="179" customFormat="1"/>
    <row r="8897" s="179" customFormat="1"/>
    <row r="8898" s="179" customFormat="1"/>
    <row r="8899" s="179" customFormat="1"/>
    <row r="8900" s="179" customFormat="1"/>
    <row r="8901" s="179" customFormat="1"/>
    <row r="8902" s="179" customFormat="1"/>
    <row r="8903" s="179" customFormat="1"/>
    <row r="8904" s="179" customFormat="1"/>
    <row r="8905" s="179" customFormat="1"/>
    <row r="8906" s="179" customFormat="1"/>
    <row r="8907" s="179" customFormat="1"/>
    <row r="8908" s="179" customFormat="1"/>
    <row r="8909" s="179" customFormat="1"/>
    <row r="8910" s="179" customFormat="1"/>
    <row r="8911" s="179" customFormat="1"/>
    <row r="8912" s="179" customFormat="1"/>
    <row r="8913" s="179" customFormat="1"/>
    <row r="8914" s="179" customFormat="1"/>
    <row r="8915" s="179" customFormat="1"/>
    <row r="8916" s="179" customFormat="1"/>
    <row r="8917" s="179" customFormat="1"/>
    <row r="8918" s="179" customFormat="1"/>
    <row r="8919" s="179" customFormat="1"/>
    <row r="8920" s="179" customFormat="1"/>
    <row r="8921" s="179" customFormat="1"/>
    <row r="8922" s="179" customFormat="1"/>
    <row r="8923" s="179" customFormat="1"/>
    <row r="8924" s="179" customFormat="1"/>
    <row r="8925" s="179" customFormat="1"/>
    <row r="8926" s="179" customFormat="1"/>
    <row r="8927" s="179" customFormat="1"/>
    <row r="8928" s="179" customFormat="1"/>
    <row r="8929" s="179" customFormat="1"/>
    <row r="8930" s="179" customFormat="1"/>
    <row r="8931" s="179" customFormat="1"/>
    <row r="8932" s="179" customFormat="1"/>
    <row r="8933" s="179" customFormat="1"/>
    <row r="8934" s="179" customFormat="1"/>
    <row r="8935" s="179" customFormat="1"/>
    <row r="8936" s="179" customFormat="1"/>
    <row r="8937" s="179" customFormat="1"/>
    <row r="8938" s="179" customFormat="1"/>
    <row r="8939" s="179" customFormat="1"/>
    <row r="8940" s="179" customFormat="1"/>
    <row r="8941" s="179" customFormat="1"/>
    <row r="8942" s="179" customFormat="1"/>
    <row r="8943" s="179" customFormat="1"/>
    <row r="8944" s="179" customFormat="1"/>
    <row r="8945" s="179" customFormat="1"/>
    <row r="8946" s="179" customFormat="1"/>
    <row r="8947" s="179" customFormat="1"/>
    <row r="8948" s="179" customFormat="1"/>
    <row r="8949" s="179" customFormat="1"/>
    <row r="8950" s="179" customFormat="1"/>
    <row r="8951" s="179" customFormat="1"/>
    <row r="8952" s="179" customFormat="1"/>
    <row r="8953" s="179" customFormat="1"/>
    <row r="8954" s="179" customFormat="1"/>
    <row r="8955" s="179" customFormat="1"/>
    <row r="8956" s="179" customFormat="1"/>
    <row r="8957" s="179" customFormat="1"/>
    <row r="8958" s="179" customFormat="1"/>
    <row r="8959" s="179" customFormat="1"/>
    <row r="8960" s="179" customFormat="1"/>
    <row r="8961" s="179" customFormat="1"/>
    <row r="8962" s="179" customFormat="1"/>
    <row r="8963" s="179" customFormat="1"/>
    <row r="8964" s="179" customFormat="1"/>
    <row r="8965" s="179" customFormat="1"/>
    <row r="8966" s="179" customFormat="1"/>
    <row r="8967" s="179" customFormat="1"/>
    <row r="8968" s="179" customFormat="1"/>
    <row r="8969" s="179" customFormat="1"/>
    <row r="8970" s="179" customFormat="1"/>
    <row r="8971" s="179" customFormat="1"/>
    <row r="8972" s="179" customFormat="1"/>
    <row r="8973" s="179" customFormat="1"/>
    <row r="8974" s="179" customFormat="1"/>
    <row r="8975" s="179" customFormat="1"/>
    <row r="8976" s="179" customFormat="1"/>
    <row r="8977" s="179" customFormat="1"/>
    <row r="8978" s="179" customFormat="1"/>
    <row r="8979" s="179" customFormat="1"/>
    <row r="8980" s="179" customFormat="1"/>
    <row r="8981" s="179" customFormat="1"/>
    <row r="8982" s="179" customFormat="1"/>
    <row r="8983" s="179" customFormat="1"/>
    <row r="8984" s="179" customFormat="1"/>
    <row r="8985" s="179" customFormat="1"/>
    <row r="8986" s="179" customFormat="1"/>
    <row r="8987" s="179" customFormat="1"/>
    <row r="8988" s="179" customFormat="1"/>
    <row r="8989" s="179" customFormat="1"/>
    <row r="8990" s="179" customFormat="1"/>
    <row r="8991" s="179" customFormat="1"/>
    <row r="8992" s="179" customFormat="1"/>
    <row r="8993" s="179" customFormat="1"/>
    <row r="8994" s="179" customFormat="1"/>
    <row r="8995" s="179" customFormat="1"/>
    <row r="8996" s="179" customFormat="1"/>
    <row r="8997" s="179" customFormat="1"/>
    <row r="8998" s="179" customFormat="1"/>
    <row r="8999" s="179" customFormat="1"/>
    <row r="9000" s="179" customFormat="1"/>
    <row r="9001" s="179" customFormat="1"/>
    <row r="9002" s="179" customFormat="1"/>
    <row r="9003" s="179" customFormat="1"/>
    <row r="9004" s="179" customFormat="1"/>
    <row r="9005" s="179" customFormat="1"/>
    <row r="9006" s="179" customFormat="1"/>
    <row r="9007" s="179" customFormat="1"/>
    <row r="9008" s="179" customFormat="1"/>
    <row r="9009" s="179" customFormat="1"/>
    <row r="9010" s="179" customFormat="1"/>
    <row r="9011" s="179" customFormat="1"/>
    <row r="9012" s="179" customFormat="1"/>
    <row r="9013" s="179" customFormat="1"/>
    <row r="9014" s="179" customFormat="1"/>
    <row r="9015" s="179" customFormat="1"/>
    <row r="9016" s="179" customFormat="1"/>
    <row r="9017" s="179" customFormat="1"/>
    <row r="9018" s="179" customFormat="1"/>
    <row r="9019" s="179" customFormat="1"/>
    <row r="9020" s="179" customFormat="1"/>
    <row r="9021" s="179" customFormat="1"/>
    <row r="9022" s="179" customFormat="1"/>
    <row r="9023" s="179" customFormat="1"/>
    <row r="9024" s="179" customFormat="1"/>
    <row r="9025" s="179" customFormat="1"/>
    <row r="9026" s="179" customFormat="1"/>
    <row r="9027" s="179" customFormat="1"/>
    <row r="9028" s="179" customFormat="1"/>
    <row r="9029" s="179" customFormat="1"/>
    <row r="9030" s="179" customFormat="1"/>
    <row r="9031" s="179" customFormat="1"/>
    <row r="9032" s="179" customFormat="1"/>
    <row r="9033" s="179" customFormat="1"/>
    <row r="9034" s="179" customFormat="1"/>
    <row r="9035" s="179" customFormat="1"/>
    <row r="9036" s="179" customFormat="1"/>
    <row r="9037" s="179" customFormat="1"/>
    <row r="9038" s="179" customFormat="1"/>
    <row r="9039" s="179" customFormat="1"/>
    <row r="9040" s="179" customFormat="1"/>
    <row r="9041" s="179" customFormat="1"/>
    <row r="9042" s="179" customFormat="1"/>
    <row r="9043" s="179" customFormat="1"/>
    <row r="9044" s="179" customFormat="1"/>
    <row r="9045" s="179" customFormat="1"/>
    <row r="9046" s="179" customFormat="1"/>
    <row r="9047" s="179" customFormat="1"/>
    <row r="9048" s="179" customFormat="1"/>
    <row r="9049" s="179" customFormat="1"/>
    <row r="9050" s="179" customFormat="1"/>
    <row r="9051" s="179" customFormat="1"/>
    <row r="9052" s="179" customFormat="1"/>
    <row r="9053" s="179" customFormat="1"/>
    <row r="9054" s="179" customFormat="1"/>
    <row r="9055" s="179" customFormat="1"/>
    <row r="9056" s="179" customFormat="1"/>
    <row r="9057" s="179" customFormat="1"/>
    <row r="9058" s="179" customFormat="1"/>
    <row r="9059" s="179" customFormat="1"/>
    <row r="9060" s="179" customFormat="1"/>
    <row r="9061" s="179" customFormat="1"/>
    <row r="9062" s="179" customFormat="1"/>
    <row r="9063" s="179" customFormat="1"/>
    <row r="9064" s="179" customFormat="1"/>
    <row r="9065" s="179" customFormat="1"/>
    <row r="9066" s="179" customFormat="1"/>
    <row r="9067" s="179" customFormat="1"/>
    <row r="9068" s="179" customFormat="1"/>
    <row r="9069" s="179" customFormat="1"/>
    <row r="9070" s="179" customFormat="1"/>
    <row r="9071" s="179" customFormat="1"/>
    <row r="9072" s="179" customFormat="1"/>
    <row r="9073" s="179" customFormat="1"/>
    <row r="9074" s="179" customFormat="1"/>
    <row r="9075" s="179" customFormat="1"/>
    <row r="9076" s="179" customFormat="1"/>
    <row r="9077" s="179" customFormat="1"/>
    <row r="9078" s="179" customFormat="1"/>
    <row r="9079" s="179" customFormat="1"/>
    <row r="9080" s="179" customFormat="1"/>
    <row r="9081" s="179" customFormat="1"/>
    <row r="9082" s="179" customFormat="1"/>
    <row r="9083" s="179" customFormat="1"/>
    <row r="9084" s="179" customFormat="1"/>
    <row r="9085" s="179" customFormat="1"/>
    <row r="9086" s="179" customFormat="1"/>
    <row r="9087" s="179" customFormat="1"/>
    <row r="9088" s="179" customFormat="1"/>
    <row r="9089" s="179" customFormat="1"/>
    <row r="9090" s="179" customFormat="1"/>
    <row r="9091" s="179" customFormat="1"/>
    <row r="9092" s="179" customFormat="1"/>
    <row r="9093" s="179" customFormat="1"/>
    <row r="9094" s="179" customFormat="1"/>
    <row r="9095" s="179" customFormat="1"/>
    <row r="9096" s="179" customFormat="1"/>
    <row r="9097" s="179" customFormat="1"/>
    <row r="9098" s="179" customFormat="1"/>
    <row r="9099" s="179" customFormat="1"/>
    <row r="9100" s="179" customFormat="1"/>
    <row r="9101" s="179" customFormat="1"/>
    <row r="9102" s="179" customFormat="1"/>
    <row r="9103" s="179" customFormat="1"/>
    <row r="9104" s="179" customFormat="1"/>
    <row r="9105" s="179" customFormat="1"/>
    <row r="9106" s="179" customFormat="1"/>
    <row r="9107" s="179" customFormat="1"/>
    <row r="9108" s="179" customFormat="1"/>
    <row r="9109" s="179" customFormat="1"/>
    <row r="9110" s="179" customFormat="1"/>
    <row r="9111" s="179" customFormat="1"/>
    <row r="9112" s="179" customFormat="1"/>
    <row r="9113" s="179" customFormat="1"/>
    <row r="9114" s="179" customFormat="1"/>
    <row r="9115" s="179" customFormat="1"/>
    <row r="9116" s="179" customFormat="1"/>
    <row r="9117" s="179" customFormat="1"/>
    <row r="9118" s="179" customFormat="1"/>
    <row r="9119" s="179" customFormat="1"/>
    <row r="9120" s="179" customFormat="1"/>
    <row r="9121" s="179" customFormat="1"/>
    <row r="9122" s="179" customFormat="1"/>
    <row r="9123" s="179" customFormat="1"/>
    <row r="9124" s="179" customFormat="1"/>
    <row r="9125" s="179" customFormat="1"/>
    <row r="9126" s="179" customFormat="1"/>
    <row r="9127" s="179" customFormat="1"/>
    <row r="9128" s="179" customFormat="1"/>
    <row r="9129" s="179" customFormat="1"/>
    <row r="9130" s="179" customFormat="1"/>
    <row r="9131" s="179" customFormat="1"/>
    <row r="9132" s="179" customFormat="1"/>
    <row r="9133" s="179" customFormat="1"/>
    <row r="9134" s="179" customFormat="1"/>
    <row r="9135" s="179" customFormat="1"/>
    <row r="9136" s="179" customFormat="1"/>
    <row r="9137" s="179" customFormat="1"/>
    <row r="9138" s="179" customFormat="1"/>
    <row r="9139" s="179" customFormat="1"/>
    <row r="9140" s="179" customFormat="1"/>
    <row r="9141" s="179" customFormat="1"/>
    <row r="9142" s="179" customFormat="1"/>
    <row r="9143" s="179" customFormat="1"/>
    <row r="9144" s="179" customFormat="1"/>
    <row r="9145" s="179" customFormat="1"/>
    <row r="9146" s="179" customFormat="1"/>
    <row r="9147" s="179" customFormat="1"/>
    <row r="9148" s="179" customFormat="1"/>
    <row r="9149" s="179" customFormat="1"/>
    <row r="9150" s="179" customFormat="1"/>
    <row r="9151" s="179" customFormat="1"/>
    <row r="9152" s="179" customFormat="1"/>
    <row r="9153" s="179" customFormat="1"/>
    <row r="9154" s="179" customFormat="1"/>
    <row r="9155" s="179" customFormat="1"/>
    <row r="9156" s="179" customFormat="1"/>
    <row r="9157" s="179" customFormat="1"/>
    <row r="9158" s="179" customFormat="1"/>
    <row r="9159" s="179" customFormat="1"/>
    <row r="9160" s="179" customFormat="1"/>
    <row r="9161" s="179" customFormat="1"/>
    <row r="9162" s="179" customFormat="1"/>
    <row r="9163" s="179" customFormat="1"/>
    <row r="9164" s="179" customFormat="1"/>
    <row r="9165" s="179" customFormat="1"/>
    <row r="9166" s="179" customFormat="1"/>
    <row r="9167" s="179" customFormat="1"/>
    <row r="9168" s="179" customFormat="1"/>
    <row r="9169" s="179" customFormat="1"/>
    <row r="9170" s="179" customFormat="1"/>
    <row r="9171" s="179" customFormat="1"/>
    <row r="9172" s="179" customFormat="1"/>
    <row r="9173" s="179" customFormat="1"/>
    <row r="9174" s="179" customFormat="1"/>
    <row r="9175" s="179" customFormat="1"/>
    <row r="9176" s="179" customFormat="1"/>
    <row r="9177" s="179" customFormat="1"/>
    <row r="9178" s="179" customFormat="1"/>
    <row r="9179" s="179" customFormat="1"/>
    <row r="9180" s="179" customFormat="1"/>
    <row r="9181" s="179" customFormat="1"/>
    <row r="9182" s="179" customFormat="1"/>
    <row r="9183" s="179" customFormat="1"/>
    <row r="9184" s="179" customFormat="1"/>
    <row r="9185" s="179" customFormat="1"/>
    <row r="9186" s="179" customFormat="1"/>
    <row r="9187" s="179" customFormat="1"/>
    <row r="9188" s="179" customFormat="1"/>
    <row r="9189" s="179" customFormat="1"/>
    <row r="9190" s="179" customFormat="1"/>
    <row r="9191" s="179" customFormat="1"/>
    <row r="9192" s="179" customFormat="1"/>
    <row r="9193" s="179" customFormat="1"/>
    <row r="9194" s="179" customFormat="1"/>
    <row r="9195" s="179" customFormat="1"/>
    <row r="9196" s="179" customFormat="1"/>
    <row r="9197" s="179" customFormat="1"/>
    <row r="9198" s="179" customFormat="1"/>
    <row r="9199" s="179" customFormat="1"/>
    <row r="9200" s="179" customFormat="1"/>
    <row r="9201" s="179" customFormat="1"/>
    <row r="9202" s="179" customFormat="1"/>
    <row r="9203" s="179" customFormat="1"/>
    <row r="9204" s="179" customFormat="1"/>
    <row r="9205" s="179" customFormat="1"/>
    <row r="9206" s="179" customFormat="1"/>
    <row r="9207" s="179" customFormat="1"/>
    <row r="9208" s="179" customFormat="1"/>
    <row r="9209" s="179" customFormat="1"/>
    <row r="9210" s="179" customFormat="1"/>
    <row r="9211" s="179" customFormat="1"/>
    <row r="9212" s="179" customFormat="1"/>
    <row r="9213" s="179" customFormat="1"/>
    <row r="9214" s="179" customFormat="1"/>
    <row r="9215" s="179" customFormat="1"/>
    <row r="9216" s="179" customFormat="1"/>
    <row r="9217" s="179" customFormat="1"/>
    <row r="9218" s="179" customFormat="1"/>
    <row r="9219" s="179" customFormat="1"/>
    <row r="9220" s="179" customFormat="1"/>
    <row r="9221" s="179" customFormat="1"/>
    <row r="9222" s="179" customFormat="1"/>
    <row r="9223" s="179" customFormat="1"/>
    <row r="9224" s="179" customFormat="1"/>
    <row r="9225" s="179" customFormat="1"/>
    <row r="9226" s="179" customFormat="1"/>
    <row r="9227" s="179" customFormat="1"/>
    <row r="9228" s="179" customFormat="1"/>
    <row r="9229" s="179" customFormat="1"/>
    <row r="9230" s="179" customFormat="1"/>
    <row r="9231" s="179" customFormat="1"/>
    <row r="9232" s="179" customFormat="1"/>
    <row r="9233" s="179" customFormat="1"/>
    <row r="9234" s="179" customFormat="1"/>
    <row r="9235" s="179" customFormat="1"/>
    <row r="9236" s="179" customFormat="1"/>
    <row r="9237" s="179" customFormat="1"/>
    <row r="9238" s="179" customFormat="1"/>
    <row r="9239" s="179" customFormat="1"/>
    <row r="9240" s="179" customFormat="1"/>
    <row r="9241" s="179" customFormat="1"/>
    <row r="9242" s="179" customFormat="1"/>
    <row r="9243" s="179" customFormat="1"/>
    <row r="9244" s="179" customFormat="1"/>
    <row r="9245" s="179" customFormat="1"/>
    <row r="9246" s="179" customFormat="1"/>
    <row r="9247" s="179" customFormat="1"/>
    <row r="9248" s="179" customFormat="1"/>
    <row r="9249" s="179" customFormat="1"/>
    <row r="9250" s="179" customFormat="1"/>
    <row r="9251" s="179" customFormat="1"/>
    <row r="9252" s="179" customFormat="1"/>
    <row r="9253" s="179" customFormat="1"/>
    <row r="9254" s="179" customFormat="1"/>
    <row r="9255" s="179" customFormat="1"/>
    <row r="9256" s="179" customFormat="1"/>
    <row r="9257" s="179" customFormat="1"/>
    <row r="9258" s="179" customFormat="1"/>
    <row r="9259" s="179" customFormat="1"/>
    <row r="9260" s="179" customFormat="1"/>
    <row r="9261" s="179" customFormat="1"/>
    <row r="9262" s="179" customFormat="1"/>
    <row r="9263" s="179" customFormat="1"/>
    <row r="9264" s="179" customFormat="1"/>
    <row r="9265" s="179" customFormat="1"/>
    <row r="9266" s="179" customFormat="1"/>
    <row r="9267" s="179" customFormat="1"/>
    <row r="9268" s="179" customFormat="1"/>
    <row r="9269" s="179" customFormat="1"/>
    <row r="9270" s="179" customFormat="1"/>
    <row r="9271" s="179" customFormat="1"/>
    <row r="9272" s="179" customFormat="1"/>
    <row r="9273" s="179" customFormat="1"/>
    <row r="9274" s="179" customFormat="1"/>
    <row r="9275" s="179" customFormat="1"/>
    <row r="9276" s="179" customFormat="1"/>
    <row r="9277" s="179" customFormat="1"/>
    <row r="9278" s="179" customFormat="1"/>
    <row r="9279" s="179" customFormat="1"/>
    <row r="9280" s="179" customFormat="1"/>
    <row r="9281" s="179" customFormat="1"/>
    <row r="9282" s="179" customFormat="1"/>
    <row r="9283" s="179" customFormat="1"/>
    <row r="9284" s="179" customFormat="1"/>
    <row r="9285" s="179" customFormat="1"/>
    <row r="9286" s="179" customFormat="1"/>
    <row r="9287" s="179" customFormat="1"/>
    <row r="9288" s="179" customFormat="1"/>
    <row r="9289" s="179" customFormat="1"/>
    <row r="9290" s="179" customFormat="1"/>
    <row r="9291" s="179" customFormat="1"/>
    <row r="9292" s="179" customFormat="1"/>
    <row r="9293" s="179" customFormat="1"/>
    <row r="9294" s="179" customFormat="1"/>
    <row r="9295" s="179" customFormat="1"/>
    <row r="9296" s="179" customFormat="1"/>
    <row r="9297" s="179" customFormat="1"/>
    <row r="9298" s="179" customFormat="1"/>
    <row r="9299" s="179" customFormat="1"/>
    <row r="9300" s="179" customFormat="1"/>
    <row r="9301" s="179" customFormat="1"/>
    <row r="9302" s="179" customFormat="1"/>
    <row r="9303" s="179" customFormat="1"/>
    <row r="9304" s="179" customFormat="1"/>
    <row r="9305" s="179" customFormat="1"/>
    <row r="9306" s="179" customFormat="1"/>
    <row r="9307" s="179" customFormat="1"/>
    <row r="9308" s="179" customFormat="1"/>
    <row r="9309" s="179" customFormat="1"/>
    <row r="9310" s="179" customFormat="1"/>
    <row r="9311" s="179" customFormat="1"/>
    <row r="9312" s="179" customFormat="1"/>
    <row r="9313" s="179" customFormat="1"/>
    <row r="9314" s="179" customFormat="1"/>
    <row r="9315" s="179" customFormat="1"/>
    <row r="9316" s="179" customFormat="1"/>
    <row r="9317" s="179" customFormat="1"/>
    <row r="9318" s="179" customFormat="1"/>
    <row r="9319" s="179" customFormat="1"/>
    <row r="9320" s="179" customFormat="1"/>
    <row r="9321" s="179" customFormat="1"/>
    <row r="9322" s="179" customFormat="1"/>
    <row r="9323" s="179" customFormat="1"/>
    <row r="9324" s="179" customFormat="1"/>
    <row r="9325" s="179" customFormat="1"/>
    <row r="9326" s="179" customFormat="1"/>
    <row r="9327" s="179" customFormat="1"/>
    <row r="9328" s="179" customFormat="1"/>
    <row r="9329" s="179" customFormat="1"/>
    <row r="9330" s="179" customFormat="1"/>
    <row r="9331" s="179" customFormat="1"/>
    <row r="9332" s="179" customFormat="1"/>
    <row r="9333" s="179" customFormat="1"/>
    <row r="9334" s="179" customFormat="1"/>
    <row r="9335" s="179" customFormat="1"/>
    <row r="9336" s="179" customFormat="1"/>
    <row r="9337" s="179" customFormat="1"/>
    <row r="9338" s="179" customFormat="1"/>
    <row r="9339" s="179" customFormat="1"/>
    <row r="9340" s="179" customFormat="1"/>
    <row r="9341" s="179" customFormat="1"/>
    <row r="9342" s="179" customFormat="1"/>
    <row r="9343" s="179" customFormat="1"/>
    <row r="9344" s="179" customFormat="1"/>
    <row r="9345" s="179" customFormat="1"/>
    <row r="9346" s="179" customFormat="1"/>
    <row r="9347" s="179" customFormat="1"/>
    <row r="9348" s="179" customFormat="1"/>
    <row r="9349" s="179" customFormat="1"/>
    <row r="9350" s="179" customFormat="1"/>
    <row r="9351" s="179" customFormat="1"/>
    <row r="9352" s="179" customFormat="1"/>
    <row r="9353" s="179" customFormat="1"/>
    <row r="9354" s="179" customFormat="1"/>
    <row r="9355" s="179" customFormat="1"/>
    <row r="9356" s="179" customFormat="1"/>
    <row r="9357" s="179" customFormat="1"/>
    <row r="9358" s="179" customFormat="1"/>
    <row r="9359" s="179" customFormat="1"/>
    <row r="9360" s="179" customFormat="1"/>
    <row r="9361" s="179" customFormat="1"/>
    <row r="9362" s="179" customFormat="1"/>
    <row r="9363" s="179" customFormat="1"/>
    <row r="9364" s="179" customFormat="1"/>
    <row r="9365" s="179" customFormat="1"/>
    <row r="9366" s="179" customFormat="1"/>
    <row r="9367" s="179" customFormat="1"/>
    <row r="9368" s="179" customFormat="1"/>
    <row r="9369" s="179" customFormat="1"/>
    <row r="9370" s="179" customFormat="1"/>
    <row r="9371" s="179" customFormat="1"/>
    <row r="9372" s="179" customFormat="1"/>
    <row r="9373" s="179" customFormat="1"/>
    <row r="9374" s="179" customFormat="1"/>
    <row r="9375" s="179" customFormat="1"/>
    <row r="9376" s="179" customFormat="1"/>
    <row r="9377" s="179" customFormat="1"/>
    <row r="9378" s="179" customFormat="1"/>
    <row r="9379" s="179" customFormat="1"/>
    <row r="9380" s="179" customFormat="1"/>
    <row r="9381" s="179" customFormat="1"/>
    <row r="9382" s="179" customFormat="1"/>
    <row r="9383" s="179" customFormat="1"/>
    <row r="9384" s="179" customFormat="1"/>
    <row r="9385" s="179" customFormat="1"/>
    <row r="9386" s="179" customFormat="1"/>
    <row r="9387" s="179" customFormat="1"/>
    <row r="9388" s="179" customFormat="1"/>
    <row r="9389" s="179" customFormat="1"/>
    <row r="9390" s="179" customFormat="1"/>
    <row r="9391" s="179" customFormat="1"/>
    <row r="9392" s="179" customFormat="1"/>
    <row r="9393" s="179" customFormat="1"/>
    <row r="9394" s="179" customFormat="1"/>
    <row r="9395" s="179" customFormat="1"/>
    <row r="9396" s="179" customFormat="1"/>
    <row r="9397" s="179" customFormat="1"/>
    <row r="9398" s="179" customFormat="1"/>
    <row r="9399" s="179" customFormat="1"/>
    <row r="9400" s="179" customFormat="1"/>
    <row r="9401" s="179" customFormat="1"/>
    <row r="9402" s="179" customFormat="1"/>
    <row r="9403" s="179" customFormat="1"/>
    <row r="9404" s="179" customFormat="1"/>
    <row r="9405" s="179" customFormat="1"/>
    <row r="9406" s="179" customFormat="1"/>
    <row r="9407" s="179" customFormat="1"/>
    <row r="9408" s="179" customFormat="1"/>
    <row r="9409" s="179" customFormat="1"/>
    <row r="9410" s="179" customFormat="1"/>
    <row r="9411" s="179" customFormat="1"/>
    <row r="9412" s="179" customFormat="1"/>
    <row r="9413" s="179" customFormat="1"/>
    <row r="9414" s="179" customFormat="1"/>
    <row r="9415" s="179" customFormat="1"/>
    <row r="9416" s="179" customFormat="1"/>
    <row r="9417" s="179" customFormat="1"/>
    <row r="9418" s="179" customFormat="1"/>
    <row r="9419" s="179" customFormat="1"/>
    <row r="9420" s="179" customFormat="1"/>
    <row r="9421" s="179" customFormat="1"/>
    <row r="9422" s="179" customFormat="1"/>
    <row r="9423" s="179" customFormat="1"/>
    <row r="9424" s="179" customFormat="1"/>
    <row r="9425" s="179" customFormat="1"/>
    <row r="9426" s="179" customFormat="1"/>
    <row r="9427" s="179" customFormat="1"/>
    <row r="9428" s="179" customFormat="1"/>
    <row r="9429" s="179" customFormat="1"/>
    <row r="9430" s="179" customFormat="1"/>
    <row r="9431" s="179" customFormat="1"/>
    <row r="9432" s="179" customFormat="1"/>
    <row r="9433" s="179" customFormat="1"/>
    <row r="9434" s="179" customFormat="1"/>
    <row r="9435" s="179" customFormat="1"/>
    <row r="9436" s="179" customFormat="1"/>
    <row r="9437" s="179" customFormat="1"/>
    <row r="9438" s="179" customFormat="1"/>
    <row r="9439" s="179" customFormat="1"/>
    <row r="9440" s="179" customFormat="1"/>
    <row r="9441" s="179" customFormat="1"/>
    <row r="9442" s="179" customFormat="1"/>
    <row r="9443" s="179" customFormat="1"/>
    <row r="9444" s="179" customFormat="1"/>
    <row r="9445" s="179" customFormat="1"/>
    <row r="9446" s="179" customFormat="1"/>
    <row r="9447" s="179" customFormat="1"/>
    <row r="9448" s="179" customFormat="1"/>
    <row r="9449" s="179" customFormat="1"/>
    <row r="9450" s="179" customFormat="1"/>
    <row r="9451" s="179" customFormat="1"/>
    <row r="9452" s="179" customFormat="1"/>
    <row r="9453" s="179" customFormat="1"/>
    <row r="9454" s="179" customFormat="1"/>
    <row r="9455" s="179" customFormat="1"/>
    <row r="9456" s="179" customFormat="1"/>
    <row r="9457" s="179" customFormat="1"/>
    <row r="9458" s="179" customFormat="1"/>
    <row r="9459" s="179" customFormat="1"/>
    <row r="9460" s="179" customFormat="1"/>
    <row r="9461" s="179" customFormat="1"/>
    <row r="9462" s="179" customFormat="1"/>
    <row r="9463" s="179" customFormat="1"/>
    <row r="9464" s="179" customFormat="1"/>
    <row r="9465" s="179" customFormat="1"/>
    <row r="9466" s="179" customFormat="1"/>
    <row r="9467" s="179" customFormat="1"/>
    <row r="9468" s="179" customFormat="1"/>
    <row r="9469" s="179" customFormat="1"/>
    <row r="9470" s="179" customFormat="1"/>
    <row r="9471" s="179" customFormat="1"/>
    <row r="9472" s="179" customFormat="1"/>
    <row r="9473" s="179" customFormat="1"/>
    <row r="9474" s="179" customFormat="1"/>
    <row r="9475" s="179" customFormat="1"/>
    <row r="9476" s="179" customFormat="1"/>
    <row r="9477" s="179" customFormat="1"/>
    <row r="9478" s="179" customFormat="1"/>
    <row r="9479" s="179" customFormat="1"/>
    <row r="9480" s="179" customFormat="1"/>
    <row r="9481" s="179" customFormat="1"/>
    <row r="9482" s="179" customFormat="1"/>
    <row r="9483" s="179" customFormat="1"/>
    <row r="9484" s="179" customFormat="1"/>
    <row r="9485" s="179" customFormat="1"/>
    <row r="9486" s="179" customFormat="1"/>
    <row r="9487" s="179" customFormat="1"/>
    <row r="9488" s="179" customFormat="1"/>
    <row r="9489" s="179" customFormat="1"/>
    <row r="9490" s="179" customFormat="1"/>
    <row r="9491" s="179" customFormat="1"/>
    <row r="9492" s="179" customFormat="1"/>
    <row r="9493" s="179" customFormat="1"/>
    <row r="9494" s="179" customFormat="1"/>
    <row r="9495" s="179" customFormat="1"/>
    <row r="9496" s="179" customFormat="1"/>
    <row r="9497" s="179" customFormat="1"/>
    <row r="9498" s="179" customFormat="1"/>
    <row r="9499" s="179" customFormat="1"/>
    <row r="9500" s="179" customFormat="1"/>
    <row r="9501" s="179" customFormat="1"/>
    <row r="9502" s="179" customFormat="1"/>
    <row r="9503" s="179" customFormat="1"/>
    <row r="9504" s="179" customFormat="1"/>
    <row r="9505" s="179" customFormat="1"/>
    <row r="9506" s="179" customFormat="1"/>
    <row r="9507" s="179" customFormat="1"/>
    <row r="9508" s="179" customFormat="1"/>
    <row r="9509" s="179" customFormat="1"/>
    <row r="9510" s="179" customFormat="1"/>
    <row r="9511" s="179" customFormat="1"/>
    <row r="9512" s="179" customFormat="1"/>
    <row r="9513" s="179" customFormat="1"/>
    <row r="9514" s="179" customFormat="1"/>
    <row r="9515" s="179" customFormat="1"/>
    <row r="9516" s="179" customFormat="1"/>
    <row r="9517" s="179" customFormat="1"/>
    <row r="9518" s="179" customFormat="1"/>
    <row r="9519" s="179" customFormat="1"/>
    <row r="9520" s="179" customFormat="1"/>
    <row r="9521" s="179" customFormat="1"/>
    <row r="9522" s="179" customFormat="1"/>
    <row r="9523" s="179" customFormat="1"/>
    <row r="9524" s="179" customFormat="1"/>
    <row r="9525" s="179" customFormat="1"/>
    <row r="9526" s="179" customFormat="1"/>
    <row r="9527" s="179" customFormat="1"/>
    <row r="9528" s="179" customFormat="1"/>
    <row r="9529" s="179" customFormat="1"/>
    <row r="9530" s="179" customFormat="1"/>
    <row r="9531" s="179" customFormat="1"/>
    <row r="9532" s="179" customFormat="1"/>
    <row r="9533" s="179" customFormat="1"/>
    <row r="9534" s="179" customFormat="1"/>
    <row r="9535" s="179" customFormat="1"/>
    <row r="9536" s="179" customFormat="1"/>
    <row r="9537" s="179" customFormat="1"/>
    <row r="9538" s="179" customFormat="1"/>
    <row r="9539" s="179" customFormat="1"/>
    <row r="9540" s="179" customFormat="1"/>
    <row r="9541" s="179" customFormat="1"/>
    <row r="9542" s="179" customFormat="1"/>
    <row r="9543" s="179" customFormat="1"/>
    <row r="9544" s="179" customFormat="1"/>
    <row r="9545" s="179" customFormat="1"/>
    <row r="9546" s="179" customFormat="1"/>
    <row r="9547" s="179" customFormat="1"/>
    <row r="9548" s="179" customFormat="1"/>
    <row r="9549" s="179" customFormat="1"/>
    <row r="9550" s="179" customFormat="1"/>
    <row r="9551" s="179" customFormat="1"/>
    <row r="9552" s="179" customFormat="1"/>
    <row r="9553" s="179" customFormat="1"/>
    <row r="9554" s="179" customFormat="1"/>
    <row r="9555" s="179" customFormat="1"/>
    <row r="9556" s="179" customFormat="1"/>
    <row r="9557" s="179" customFormat="1"/>
    <row r="9558" s="179" customFormat="1"/>
    <row r="9559" s="179" customFormat="1"/>
    <row r="9560" s="179" customFormat="1"/>
    <row r="9561" s="179" customFormat="1"/>
    <row r="9562" s="179" customFormat="1"/>
    <row r="9563" s="179" customFormat="1"/>
    <row r="9564" s="179" customFormat="1"/>
    <row r="9565" s="179" customFormat="1"/>
    <row r="9566" s="179" customFormat="1"/>
    <row r="9567" s="179" customFormat="1"/>
    <row r="9568" s="179" customFormat="1"/>
    <row r="9569" s="179" customFormat="1"/>
    <row r="9570" s="179" customFormat="1"/>
    <row r="9571" s="179" customFormat="1"/>
    <row r="9572" s="179" customFormat="1"/>
    <row r="9573" s="179" customFormat="1"/>
    <row r="9574" s="179" customFormat="1"/>
    <row r="9575" s="179" customFormat="1"/>
    <row r="9576" s="179" customFormat="1"/>
    <row r="9577" s="179" customFormat="1"/>
    <row r="9578" s="179" customFormat="1"/>
    <row r="9579" s="179" customFormat="1"/>
    <row r="9580" s="179" customFormat="1"/>
    <row r="9581" s="179" customFormat="1"/>
    <row r="9582" s="179" customFormat="1"/>
    <row r="9583" s="179" customFormat="1"/>
    <row r="9584" s="179" customFormat="1"/>
    <row r="9585" s="179" customFormat="1"/>
    <row r="9586" s="179" customFormat="1"/>
    <row r="9587" s="179" customFormat="1"/>
    <row r="9588" s="179" customFormat="1"/>
    <row r="9589" s="179" customFormat="1"/>
    <row r="9590" s="179" customFormat="1"/>
    <row r="9591" s="179" customFormat="1"/>
    <row r="9592" s="179" customFormat="1"/>
    <row r="9593" s="179" customFormat="1"/>
    <row r="9594" s="179" customFormat="1"/>
    <row r="9595" s="179" customFormat="1"/>
    <row r="9596" s="179" customFormat="1"/>
    <row r="9597" s="179" customFormat="1"/>
    <row r="9598" s="179" customFormat="1"/>
    <row r="9599" s="179" customFormat="1"/>
    <row r="9600" s="179" customFormat="1"/>
    <row r="9601" s="179" customFormat="1"/>
    <row r="9602" s="179" customFormat="1"/>
    <row r="9603" s="179" customFormat="1"/>
    <row r="9604" s="179" customFormat="1"/>
    <row r="9605" s="179" customFormat="1"/>
    <row r="9606" s="179" customFormat="1"/>
    <row r="9607" s="179" customFormat="1"/>
    <row r="9608" s="179" customFormat="1"/>
    <row r="9609" s="179" customFormat="1"/>
    <row r="9610" s="179" customFormat="1"/>
    <row r="9611" s="179" customFormat="1"/>
    <row r="9612" s="179" customFormat="1"/>
    <row r="9613" s="179" customFormat="1"/>
    <row r="9614" s="179" customFormat="1"/>
    <row r="9615" s="179" customFormat="1"/>
    <row r="9616" s="179" customFormat="1"/>
    <row r="9617" s="179" customFormat="1"/>
    <row r="9618" s="179" customFormat="1"/>
    <row r="9619" s="179" customFormat="1"/>
    <row r="9620" s="179" customFormat="1"/>
    <row r="9621" s="179" customFormat="1"/>
    <row r="9622" s="179" customFormat="1"/>
    <row r="9623" s="179" customFormat="1"/>
    <row r="9624" s="179" customFormat="1"/>
    <row r="9625" s="179" customFormat="1"/>
    <row r="9626" s="179" customFormat="1"/>
    <row r="9627" s="179" customFormat="1"/>
    <row r="9628" s="179" customFormat="1"/>
    <row r="9629" s="179" customFormat="1"/>
    <row r="9630" s="179" customFormat="1"/>
    <row r="9631" s="179" customFormat="1"/>
    <row r="9632" s="179" customFormat="1"/>
    <row r="9633" s="179" customFormat="1"/>
    <row r="9634" s="179" customFormat="1"/>
    <row r="9635" s="179" customFormat="1"/>
    <row r="9636" s="179" customFormat="1"/>
    <row r="9637" s="179" customFormat="1"/>
    <row r="9638" s="179" customFormat="1"/>
    <row r="9639" s="179" customFormat="1"/>
    <row r="9640" s="179" customFormat="1"/>
    <row r="9641" s="179" customFormat="1"/>
    <row r="9642" s="179" customFormat="1"/>
    <row r="9643" s="179" customFormat="1"/>
    <row r="9644" s="179" customFormat="1"/>
    <row r="9645" s="179" customFormat="1"/>
    <row r="9646" s="179" customFormat="1"/>
    <row r="9647" s="179" customFormat="1"/>
    <row r="9648" s="179" customFormat="1"/>
    <row r="9649" s="179" customFormat="1"/>
    <row r="9650" s="179" customFormat="1"/>
    <row r="9651" s="179" customFormat="1"/>
    <row r="9652" s="179" customFormat="1"/>
    <row r="9653" s="179" customFormat="1"/>
    <row r="9654" s="179" customFormat="1"/>
    <row r="9655" s="179" customFormat="1"/>
    <row r="9656" s="179" customFormat="1"/>
    <row r="9657" s="179" customFormat="1"/>
    <row r="9658" s="179" customFormat="1"/>
    <row r="9659" s="179" customFormat="1"/>
    <row r="9660" s="179" customFormat="1"/>
    <row r="9661" s="179" customFormat="1"/>
    <row r="9662" s="179" customFormat="1"/>
    <row r="9663" s="179" customFormat="1"/>
    <row r="9664" s="179" customFormat="1"/>
    <row r="9665" s="179" customFormat="1"/>
    <row r="9666" s="179" customFormat="1"/>
    <row r="9667" s="179" customFormat="1"/>
    <row r="9668" s="179" customFormat="1"/>
    <row r="9669" s="179" customFormat="1"/>
    <row r="9670" s="179" customFormat="1"/>
    <row r="9671" s="179" customFormat="1"/>
    <row r="9672" s="179" customFormat="1"/>
    <row r="9673" s="179" customFormat="1"/>
    <row r="9674" s="179" customFormat="1"/>
    <row r="9675" s="179" customFormat="1"/>
    <row r="9676" s="179" customFormat="1"/>
    <row r="9677" s="179" customFormat="1"/>
    <row r="9678" s="179" customFormat="1"/>
    <row r="9679" s="179" customFormat="1"/>
    <row r="9680" s="179" customFormat="1"/>
    <row r="9681" s="179" customFormat="1"/>
    <row r="9682" s="179" customFormat="1"/>
    <row r="9683" s="179" customFormat="1"/>
    <row r="9684" s="179" customFormat="1"/>
    <row r="9685" s="179" customFormat="1"/>
    <row r="9686" s="179" customFormat="1"/>
    <row r="9687" s="179" customFormat="1"/>
    <row r="9688" s="179" customFormat="1"/>
    <row r="9689" s="179" customFormat="1"/>
    <row r="9690" s="179" customFormat="1"/>
    <row r="9691" s="179" customFormat="1"/>
    <row r="9692" s="179" customFormat="1"/>
    <row r="9693" s="179" customFormat="1"/>
    <row r="9694" s="179" customFormat="1"/>
    <row r="9695" s="179" customFormat="1"/>
    <row r="9696" s="179" customFormat="1"/>
    <row r="9697" s="179" customFormat="1"/>
    <row r="9698" s="179" customFormat="1"/>
    <row r="9699" s="179" customFormat="1"/>
    <row r="9700" s="179" customFormat="1"/>
    <row r="9701" s="179" customFormat="1"/>
    <row r="9702" s="179" customFormat="1"/>
    <row r="9703" s="179" customFormat="1"/>
    <row r="9704" s="179" customFormat="1"/>
    <row r="9705" s="179" customFormat="1"/>
    <row r="9706" s="179" customFormat="1"/>
    <row r="9707" s="179" customFormat="1"/>
    <row r="9708" s="179" customFormat="1"/>
    <row r="9709" s="179" customFormat="1"/>
    <row r="9710" s="179" customFormat="1"/>
    <row r="9711" s="179" customFormat="1"/>
    <row r="9712" s="179" customFormat="1"/>
    <row r="9713" s="179" customFormat="1"/>
    <row r="9714" s="179" customFormat="1"/>
    <row r="9715" s="179" customFormat="1"/>
    <row r="9716" s="179" customFormat="1"/>
    <row r="9717" s="179" customFormat="1"/>
    <row r="9718" s="179" customFormat="1"/>
    <row r="9719" s="179" customFormat="1"/>
    <row r="9720" s="179" customFormat="1"/>
    <row r="9721" s="179" customFormat="1"/>
    <row r="9722" s="179" customFormat="1"/>
    <row r="9723" s="179" customFormat="1"/>
    <row r="9724" s="179" customFormat="1"/>
    <row r="9725" s="179" customFormat="1"/>
    <row r="9726" s="179" customFormat="1"/>
    <row r="9727" s="179" customFormat="1"/>
    <row r="9728" s="179" customFormat="1"/>
    <row r="9729" s="179" customFormat="1"/>
    <row r="9730" s="179" customFormat="1"/>
    <row r="9731" s="179" customFormat="1"/>
    <row r="9732" s="179" customFormat="1"/>
    <row r="9733" s="179" customFormat="1"/>
    <row r="9734" s="179" customFormat="1"/>
    <row r="9735" s="179" customFormat="1"/>
    <row r="9736" s="179" customFormat="1"/>
    <row r="9737" s="179" customFormat="1"/>
    <row r="9738" s="179" customFormat="1"/>
    <row r="9739" s="179" customFormat="1"/>
    <row r="9740" s="179" customFormat="1"/>
    <row r="9741" s="179" customFormat="1"/>
    <row r="9742" s="179" customFormat="1"/>
    <row r="9743" s="179" customFormat="1"/>
    <row r="9744" s="179" customFormat="1"/>
    <row r="9745" s="179" customFormat="1"/>
    <row r="9746" s="179" customFormat="1"/>
    <row r="9747" s="179" customFormat="1"/>
    <row r="9748" s="179" customFormat="1"/>
    <row r="9749" s="179" customFormat="1"/>
    <row r="9750" s="179" customFormat="1"/>
    <row r="9751" s="179" customFormat="1"/>
    <row r="9752" s="179" customFormat="1"/>
    <row r="9753" s="179" customFormat="1"/>
    <row r="9754" s="179" customFormat="1"/>
    <row r="9755" s="179" customFormat="1"/>
    <row r="9756" s="179" customFormat="1"/>
    <row r="9757" s="179" customFormat="1"/>
    <row r="9758" s="179" customFormat="1"/>
    <row r="9759" s="179" customFormat="1"/>
    <row r="9760" s="179" customFormat="1"/>
    <row r="9761" s="179" customFormat="1"/>
    <row r="9762" s="179" customFormat="1"/>
    <row r="9763" s="179" customFormat="1"/>
    <row r="9764" s="179" customFormat="1"/>
    <row r="9765" s="179" customFormat="1"/>
    <row r="9766" s="179" customFormat="1"/>
    <row r="9767" s="179" customFormat="1"/>
    <row r="9768" s="179" customFormat="1"/>
    <row r="9769" s="179" customFormat="1"/>
    <row r="9770" s="179" customFormat="1"/>
    <row r="9771" s="179" customFormat="1"/>
    <row r="9772" s="179" customFormat="1"/>
    <row r="9773" s="179" customFormat="1"/>
    <row r="9774" s="179" customFormat="1"/>
    <row r="9775" s="179" customFormat="1"/>
    <row r="9776" s="179" customFormat="1"/>
    <row r="9777" s="179" customFormat="1"/>
    <row r="9778" s="179" customFormat="1"/>
    <row r="9779" s="179" customFormat="1"/>
    <row r="9780" s="179" customFormat="1"/>
    <row r="9781" s="179" customFormat="1"/>
    <row r="9782" s="179" customFormat="1"/>
    <row r="9783" s="179" customFormat="1"/>
    <row r="9784" s="179" customFormat="1"/>
    <row r="9785" s="179" customFormat="1"/>
    <row r="9786" s="179" customFormat="1"/>
    <row r="9787" s="179" customFormat="1"/>
    <row r="9788" s="179" customFormat="1"/>
    <row r="9789" s="179" customFormat="1"/>
    <row r="9790" s="179" customFormat="1"/>
    <row r="9791" s="179" customFormat="1"/>
    <row r="9792" s="179" customFormat="1"/>
    <row r="9793" s="179" customFormat="1"/>
    <row r="9794" s="179" customFormat="1"/>
    <row r="9795" s="179" customFormat="1"/>
    <row r="9796" s="179" customFormat="1"/>
    <row r="9797" s="179" customFormat="1"/>
    <row r="9798" s="179" customFormat="1"/>
    <row r="9799" s="179" customFormat="1"/>
    <row r="9800" s="179" customFormat="1"/>
    <row r="9801" s="179" customFormat="1"/>
    <row r="9802" s="179" customFormat="1"/>
    <row r="9803" s="179" customFormat="1"/>
    <row r="9804" s="179" customFormat="1"/>
    <row r="9805" s="179" customFormat="1"/>
    <row r="9806" s="179" customFormat="1"/>
    <row r="9807" s="179" customFormat="1"/>
    <row r="9808" s="179" customFormat="1"/>
    <row r="9809" s="179" customFormat="1"/>
    <row r="9810" s="179" customFormat="1"/>
    <row r="9811" s="179" customFormat="1"/>
    <row r="9812" s="179" customFormat="1"/>
    <row r="9813" s="179" customFormat="1"/>
    <row r="9814" s="179" customFormat="1"/>
    <row r="9815" s="179" customFormat="1"/>
    <row r="9816" s="179" customFormat="1"/>
    <row r="9817" s="179" customFormat="1"/>
    <row r="9818" s="179" customFormat="1"/>
    <row r="9819" s="179" customFormat="1"/>
    <row r="9820" s="179" customFormat="1"/>
    <row r="9821" s="179" customFormat="1"/>
    <row r="9822" s="179" customFormat="1"/>
    <row r="9823" s="179" customFormat="1"/>
    <row r="9824" s="179" customFormat="1"/>
    <row r="9825" s="179" customFormat="1"/>
    <row r="9826" s="179" customFormat="1"/>
    <row r="9827" s="179" customFormat="1"/>
    <row r="9828" s="179" customFormat="1"/>
    <row r="9829" s="179" customFormat="1"/>
    <row r="9830" s="179" customFormat="1"/>
    <row r="9831" s="179" customFormat="1"/>
    <row r="9832" s="179" customFormat="1"/>
    <row r="9833" s="179" customFormat="1"/>
    <row r="9834" s="179" customFormat="1"/>
    <row r="9835" s="179" customFormat="1"/>
    <row r="9836" s="179" customFormat="1"/>
    <row r="9837" s="179" customFormat="1"/>
    <row r="9838" s="179" customFormat="1"/>
    <row r="9839" s="179" customFormat="1"/>
    <row r="9840" s="179" customFormat="1"/>
    <row r="9841" s="179" customFormat="1"/>
    <row r="9842" s="179" customFormat="1"/>
    <row r="9843" s="179" customFormat="1"/>
    <row r="9844" s="179" customFormat="1"/>
    <row r="9845" s="179" customFormat="1"/>
    <row r="9846" s="179" customFormat="1"/>
    <row r="9847" s="179" customFormat="1"/>
    <row r="9848" s="179" customFormat="1"/>
    <row r="9849" s="179" customFormat="1"/>
    <row r="9850" s="179" customFormat="1"/>
    <row r="9851" s="179" customFormat="1"/>
    <row r="9852" s="179" customFormat="1"/>
    <row r="9853" s="179" customFormat="1"/>
    <row r="9854" s="179" customFormat="1"/>
    <row r="9855" s="179" customFormat="1"/>
    <row r="9856" s="179" customFormat="1"/>
    <row r="9857" s="179" customFormat="1"/>
    <row r="9858" s="179" customFormat="1"/>
    <row r="9859" s="179" customFormat="1"/>
    <row r="9860" s="179" customFormat="1"/>
    <row r="9861" s="179" customFormat="1"/>
    <row r="9862" s="179" customFormat="1"/>
    <row r="9863" s="179" customFormat="1"/>
    <row r="9864" s="179" customFormat="1"/>
    <row r="9865" s="179" customFormat="1"/>
    <row r="9866" s="179" customFormat="1"/>
    <row r="9867" s="179" customFormat="1"/>
    <row r="9868" s="179" customFormat="1"/>
    <row r="9869" s="179" customFormat="1"/>
    <row r="9870" s="179" customFormat="1"/>
    <row r="9871" s="179" customFormat="1"/>
    <row r="9872" s="179" customFormat="1"/>
    <row r="9873" s="179" customFormat="1"/>
    <row r="9874" s="179" customFormat="1"/>
    <row r="9875" s="179" customFormat="1"/>
    <row r="9876" s="179" customFormat="1"/>
    <row r="9877" s="179" customFormat="1"/>
    <row r="9878" s="179" customFormat="1"/>
    <row r="9879" s="179" customFormat="1"/>
    <row r="9880" s="179" customFormat="1"/>
    <row r="9881" s="179" customFormat="1"/>
    <row r="9882" s="179" customFormat="1"/>
    <row r="9883" s="179" customFormat="1"/>
    <row r="9884" s="179" customFormat="1"/>
    <row r="9885" s="179" customFormat="1"/>
    <row r="9886" s="179" customFormat="1"/>
    <row r="9887" s="179" customFormat="1"/>
    <row r="9888" s="179" customFormat="1"/>
    <row r="9889" s="179" customFormat="1"/>
    <row r="9890" s="179" customFormat="1"/>
    <row r="9891" s="179" customFormat="1"/>
    <row r="9892" s="179" customFormat="1"/>
    <row r="9893" s="179" customFormat="1"/>
    <row r="9894" s="179" customFormat="1"/>
    <row r="9895" s="179" customFormat="1"/>
    <row r="9896" s="179" customFormat="1"/>
    <row r="9897" s="179" customFormat="1"/>
    <row r="9898" s="179" customFormat="1"/>
    <row r="9899" s="179" customFormat="1"/>
    <row r="9900" s="179" customFormat="1"/>
    <row r="9901" s="179" customFormat="1"/>
    <row r="9902" s="179" customFormat="1"/>
    <row r="9903" s="179" customFormat="1"/>
    <row r="9904" s="179" customFormat="1"/>
    <row r="9905" s="179" customFormat="1"/>
    <row r="9906" s="179" customFormat="1"/>
    <row r="9907" s="179" customFormat="1"/>
    <row r="9908" s="179" customFormat="1"/>
    <row r="9909" s="179" customFormat="1"/>
    <row r="9910" s="179" customFormat="1"/>
    <row r="9911" s="179" customFormat="1"/>
    <row r="9912" s="179" customFormat="1"/>
    <row r="9913" s="179" customFormat="1"/>
    <row r="9914" s="179" customFormat="1"/>
    <row r="9915" s="179" customFormat="1"/>
    <row r="9916" s="179" customFormat="1"/>
    <row r="9917" s="179" customFormat="1"/>
    <row r="9918" s="179" customFormat="1"/>
    <row r="9919" s="179" customFormat="1"/>
    <row r="9920" s="179" customFormat="1"/>
    <row r="9921" s="179" customFormat="1"/>
    <row r="9922" s="179" customFormat="1"/>
    <row r="9923" s="179" customFormat="1"/>
    <row r="9924" s="179" customFormat="1"/>
    <row r="9925" s="179" customFormat="1"/>
    <row r="9926" s="179" customFormat="1"/>
    <row r="9927" s="179" customFormat="1"/>
    <row r="9928" s="179" customFormat="1"/>
    <row r="9929" s="179" customFormat="1"/>
    <row r="9930" s="179" customFormat="1"/>
    <row r="9931" s="179" customFormat="1"/>
    <row r="9932" s="179" customFormat="1"/>
    <row r="9933" s="179" customFormat="1"/>
    <row r="9934" s="179" customFormat="1"/>
    <row r="9935" s="179" customFormat="1"/>
    <row r="9936" s="179" customFormat="1"/>
    <row r="9937" s="179" customFormat="1"/>
    <row r="9938" s="179" customFormat="1"/>
    <row r="9939" s="179" customFormat="1"/>
    <row r="9940" s="179" customFormat="1"/>
    <row r="9941" s="179" customFormat="1"/>
    <row r="9942" s="179" customFormat="1"/>
    <row r="9943" s="179" customFormat="1"/>
    <row r="9944" s="179" customFormat="1"/>
    <row r="9945" s="179" customFormat="1"/>
    <row r="9946" s="179" customFormat="1"/>
    <row r="9947" s="179" customFormat="1"/>
    <row r="9948" s="179" customFormat="1"/>
    <row r="9949" s="179" customFormat="1"/>
    <row r="9950" s="179" customFormat="1"/>
    <row r="9951" s="179" customFormat="1"/>
    <row r="9952" s="179" customFormat="1"/>
    <row r="9953" s="179" customFormat="1"/>
    <row r="9954" s="179" customFormat="1"/>
    <row r="9955" s="179" customFormat="1"/>
    <row r="9956" s="179" customFormat="1"/>
    <row r="9957" s="179" customFormat="1"/>
    <row r="9958" s="179" customFormat="1"/>
    <row r="9959" s="179" customFormat="1"/>
    <row r="9960" s="179" customFormat="1"/>
    <row r="9961" s="179" customFormat="1"/>
    <row r="9962" s="179" customFormat="1"/>
    <row r="9963" s="179" customFormat="1"/>
    <row r="9964" s="179" customFormat="1"/>
    <row r="9965" s="179" customFormat="1"/>
    <row r="9966" s="179" customFormat="1"/>
    <row r="9967" s="179" customFormat="1"/>
    <row r="9968" s="179" customFormat="1"/>
    <row r="9969" s="179" customFormat="1"/>
    <row r="9970" s="179" customFormat="1"/>
    <row r="9971" s="179" customFormat="1"/>
    <row r="9972" s="179" customFormat="1"/>
    <row r="9973" s="179" customFormat="1"/>
    <row r="9974" s="179" customFormat="1"/>
    <row r="9975" s="179" customFormat="1"/>
    <row r="9976" s="179" customFormat="1"/>
    <row r="9977" s="179" customFormat="1"/>
    <row r="9978" s="179" customFormat="1"/>
    <row r="9979" s="179" customFormat="1"/>
    <row r="9980" s="179" customFormat="1"/>
    <row r="9981" s="179" customFormat="1"/>
    <row r="9982" s="179" customFormat="1"/>
    <row r="9983" s="179" customFormat="1"/>
    <row r="9984" s="179" customFormat="1"/>
    <row r="9985" s="179" customFormat="1"/>
    <row r="9986" s="179" customFormat="1"/>
    <row r="9987" s="179" customFormat="1"/>
    <row r="9988" s="179" customFormat="1"/>
    <row r="9989" s="179" customFormat="1"/>
    <row r="9990" s="179" customFormat="1"/>
    <row r="9991" s="179" customFormat="1"/>
    <row r="9992" s="179" customFormat="1"/>
    <row r="9993" s="179" customFormat="1"/>
    <row r="9994" s="179" customFormat="1"/>
    <row r="9995" s="179" customFormat="1"/>
    <row r="9996" s="179" customFormat="1"/>
    <row r="9997" s="179" customFormat="1"/>
    <row r="9998" s="179" customFormat="1"/>
    <row r="9999" s="179" customFormat="1"/>
    <row r="10000" s="179" customFormat="1"/>
    <row r="10001" s="179" customFormat="1"/>
    <row r="10002" s="179" customFormat="1"/>
    <row r="10003" s="179" customFormat="1"/>
    <row r="10004" s="179" customFormat="1"/>
    <row r="10005" s="179" customFormat="1"/>
    <row r="10006" s="179" customFormat="1"/>
    <row r="10007" s="179" customFormat="1"/>
    <row r="10008" s="179" customFormat="1"/>
    <row r="10009" s="179" customFormat="1"/>
    <row r="10010" s="179" customFormat="1"/>
    <row r="10011" s="179" customFormat="1"/>
    <row r="10012" s="179" customFormat="1"/>
    <row r="10013" s="179" customFormat="1"/>
    <row r="10014" s="179" customFormat="1"/>
    <row r="10015" s="179" customFormat="1"/>
    <row r="10016" s="179" customFormat="1"/>
    <row r="10017" s="179" customFormat="1"/>
    <row r="10018" s="179" customFormat="1"/>
    <row r="10019" s="179" customFormat="1"/>
    <row r="10020" s="179" customFormat="1"/>
    <row r="10021" s="179" customFormat="1"/>
    <row r="10022" s="179" customFormat="1"/>
    <row r="10023" s="179" customFormat="1"/>
    <row r="10024" s="179" customFormat="1"/>
    <row r="10025" s="179" customFormat="1"/>
    <row r="10026" s="179" customFormat="1"/>
    <row r="10027" s="179" customFormat="1"/>
    <row r="10028" s="179" customFormat="1"/>
    <row r="10029" s="179" customFormat="1"/>
    <row r="10030" s="179" customFormat="1"/>
    <row r="10031" s="179" customFormat="1"/>
    <row r="10032" s="179" customFormat="1"/>
    <row r="10033" s="179" customFormat="1"/>
    <row r="10034" s="179" customFormat="1"/>
    <row r="10035" s="179" customFormat="1"/>
    <row r="10036" s="179" customFormat="1"/>
    <row r="10037" s="179" customFormat="1"/>
    <row r="10038" s="179" customFormat="1"/>
    <row r="10039" s="179" customFormat="1"/>
    <row r="10040" s="179" customFormat="1"/>
    <row r="10041" s="179" customFormat="1"/>
    <row r="10042" s="179" customFormat="1"/>
    <row r="10043" s="179" customFormat="1"/>
    <row r="10044" s="179" customFormat="1"/>
    <row r="10045" s="179" customFormat="1"/>
    <row r="10046" s="179" customFormat="1"/>
    <row r="10047" s="179" customFormat="1"/>
    <row r="10048" s="179" customFormat="1"/>
    <row r="10049" s="179" customFormat="1"/>
    <row r="10050" s="179" customFormat="1"/>
    <row r="10051" s="179" customFormat="1"/>
    <row r="10052" s="179" customFormat="1"/>
    <row r="10053" s="179" customFormat="1"/>
    <row r="10054" s="179" customFormat="1"/>
    <row r="10055" s="179" customFormat="1"/>
    <row r="10056" s="179" customFormat="1"/>
    <row r="10057" s="179" customFormat="1"/>
    <row r="10058" s="179" customFormat="1"/>
    <row r="10059" s="179" customFormat="1"/>
    <row r="10060" s="179" customFormat="1"/>
    <row r="10061" s="179" customFormat="1"/>
    <row r="10062" s="179" customFormat="1"/>
    <row r="10063" s="179" customFormat="1"/>
    <row r="10064" s="179" customFormat="1"/>
    <row r="10065" s="179" customFormat="1"/>
    <row r="10066" s="179" customFormat="1"/>
    <row r="10067" s="179" customFormat="1"/>
    <row r="10068" s="179" customFormat="1"/>
    <row r="10069" s="179" customFormat="1"/>
    <row r="10070" s="179" customFormat="1"/>
    <row r="10071" s="179" customFormat="1"/>
    <row r="10072" s="179" customFormat="1"/>
    <row r="10073" s="179" customFormat="1"/>
    <row r="10074" s="179" customFormat="1"/>
    <row r="10075" s="179" customFormat="1"/>
    <row r="10076" s="179" customFormat="1"/>
    <row r="10077" s="179" customFormat="1"/>
    <row r="10078" s="179" customFormat="1"/>
    <row r="10079" s="179" customFormat="1"/>
    <row r="10080" s="179" customFormat="1"/>
    <row r="10081" s="179" customFormat="1"/>
    <row r="10082" s="179" customFormat="1"/>
    <row r="10083" s="179" customFormat="1"/>
    <row r="10084" s="179" customFormat="1"/>
    <row r="10085" s="179" customFormat="1"/>
    <row r="10086" s="179" customFormat="1"/>
    <row r="10087" s="179" customFormat="1"/>
    <row r="10088" s="179" customFormat="1"/>
    <row r="10089" s="179" customFormat="1"/>
    <row r="10090" s="179" customFormat="1"/>
    <row r="10091" s="179" customFormat="1"/>
    <row r="10092" s="179" customFormat="1"/>
    <row r="10093" s="179" customFormat="1"/>
    <row r="10094" s="179" customFormat="1"/>
    <row r="10095" s="179" customFormat="1"/>
    <row r="10096" s="179" customFormat="1"/>
    <row r="10097" s="179" customFormat="1"/>
    <row r="10098" s="179" customFormat="1"/>
    <row r="10099" s="179" customFormat="1"/>
    <row r="10100" s="179" customFormat="1"/>
    <row r="10101" s="179" customFormat="1"/>
    <row r="10102" s="179" customFormat="1"/>
    <row r="10103" s="179" customFormat="1"/>
    <row r="10104" s="179" customFormat="1"/>
    <row r="10105" s="179" customFormat="1"/>
    <row r="10106" s="179" customFormat="1"/>
    <row r="10107" s="179" customFormat="1"/>
    <row r="10108" s="179" customFormat="1"/>
    <row r="10109" s="179" customFormat="1"/>
    <row r="10110" s="179" customFormat="1"/>
    <row r="10111" s="179" customFormat="1"/>
    <row r="10112" s="179" customFormat="1"/>
    <row r="10113" s="179" customFormat="1"/>
    <row r="10114" s="179" customFormat="1"/>
    <row r="10115" s="179" customFormat="1"/>
    <row r="10116" s="179" customFormat="1"/>
    <row r="10117" s="179" customFormat="1"/>
    <row r="10118" s="179" customFormat="1"/>
    <row r="10119" s="179" customFormat="1"/>
    <row r="10120" s="179" customFormat="1"/>
    <row r="10121" s="179" customFormat="1"/>
    <row r="10122" s="179" customFormat="1"/>
    <row r="10123" s="179" customFormat="1"/>
    <row r="10124" s="179" customFormat="1"/>
    <row r="10125" s="179" customFormat="1"/>
    <row r="10126" s="179" customFormat="1"/>
    <row r="10127" s="179" customFormat="1"/>
    <row r="10128" s="179" customFormat="1"/>
    <row r="10129" s="179" customFormat="1"/>
    <row r="10130" s="179" customFormat="1"/>
    <row r="10131" s="179" customFormat="1"/>
    <row r="10132" s="179" customFormat="1"/>
    <row r="10133" s="179" customFormat="1"/>
    <row r="10134" s="179" customFormat="1"/>
    <row r="10135" s="179" customFormat="1"/>
    <row r="10136" s="179" customFormat="1"/>
    <row r="10137" s="179" customFormat="1"/>
    <row r="10138" s="179" customFormat="1"/>
    <row r="10139" s="179" customFormat="1"/>
    <row r="10140" s="179" customFormat="1"/>
    <row r="10141" s="179" customFormat="1"/>
    <row r="10142" s="179" customFormat="1"/>
    <row r="10143" s="179" customFormat="1"/>
    <row r="10144" s="179" customFormat="1"/>
    <row r="10145" s="179" customFormat="1"/>
    <row r="10146" s="179" customFormat="1"/>
    <row r="10147" s="179" customFormat="1"/>
    <row r="10148" s="179" customFormat="1"/>
    <row r="10149" s="179" customFormat="1"/>
    <row r="10150" s="179" customFormat="1"/>
    <row r="10151" s="179" customFormat="1"/>
    <row r="10152" s="179" customFormat="1"/>
    <row r="10153" s="179" customFormat="1"/>
    <row r="10154" s="179" customFormat="1"/>
    <row r="10155" s="179" customFormat="1"/>
    <row r="10156" s="179" customFormat="1"/>
    <row r="10157" s="179" customFormat="1"/>
    <row r="10158" s="179" customFormat="1"/>
    <row r="10159" s="179" customFormat="1"/>
    <row r="10160" s="179" customFormat="1"/>
    <row r="10161" s="179" customFormat="1"/>
    <row r="10162" s="179" customFormat="1"/>
    <row r="10163" s="179" customFormat="1"/>
    <row r="10164" s="179" customFormat="1"/>
    <row r="10165" s="179" customFormat="1"/>
    <row r="10166" s="179" customFormat="1"/>
    <row r="10167" s="179" customFormat="1"/>
    <row r="10168" s="179" customFormat="1"/>
    <row r="10169" s="179" customFormat="1"/>
    <row r="10170" s="179" customFormat="1"/>
    <row r="10171" s="179" customFormat="1"/>
    <row r="10172" s="179" customFormat="1"/>
    <row r="10173" s="179" customFormat="1"/>
    <row r="10174" s="179" customFormat="1"/>
    <row r="10175" s="179" customFormat="1"/>
    <row r="10176" s="179" customFormat="1"/>
    <row r="10177" s="179" customFormat="1"/>
    <row r="10178" s="179" customFormat="1"/>
    <row r="10179" s="179" customFormat="1"/>
    <row r="10180" s="179" customFormat="1"/>
    <row r="10181" s="179" customFormat="1"/>
    <row r="10182" s="179" customFormat="1"/>
    <row r="10183" s="179" customFormat="1"/>
    <row r="10184" s="179" customFormat="1"/>
    <row r="10185" s="179" customFormat="1"/>
    <row r="10186" s="179" customFormat="1"/>
    <row r="10187" s="179" customFormat="1"/>
    <row r="10188" s="179" customFormat="1"/>
    <row r="10189" s="179" customFormat="1"/>
    <row r="10190" s="179" customFormat="1"/>
    <row r="10191" s="179" customFormat="1"/>
    <row r="10192" s="179" customFormat="1"/>
    <row r="10193" s="179" customFormat="1"/>
    <row r="10194" s="179" customFormat="1"/>
    <row r="10195" s="179" customFormat="1"/>
    <row r="10196" s="179" customFormat="1"/>
    <row r="10197" s="179" customFormat="1"/>
    <row r="10198" s="179" customFormat="1"/>
    <row r="10199" s="179" customFormat="1"/>
    <row r="10200" s="179" customFormat="1"/>
    <row r="10201" s="179" customFormat="1"/>
    <row r="10202" s="179" customFormat="1"/>
    <row r="10203" s="179" customFormat="1"/>
    <row r="10204" s="179" customFormat="1"/>
    <row r="10205" s="179" customFormat="1"/>
    <row r="10206" s="179" customFormat="1"/>
    <row r="10207" s="179" customFormat="1"/>
    <row r="10208" s="179" customFormat="1"/>
    <row r="10209" s="179" customFormat="1"/>
    <row r="10210" s="179" customFormat="1"/>
    <row r="10211" s="179" customFormat="1"/>
    <row r="10212" s="179" customFormat="1"/>
    <row r="10213" s="179" customFormat="1"/>
    <row r="10214" s="179" customFormat="1"/>
    <row r="10215" s="179" customFormat="1"/>
    <row r="10216" s="179" customFormat="1"/>
    <row r="10217" s="179" customFormat="1"/>
    <row r="10218" s="179" customFormat="1"/>
    <row r="10219" s="179" customFormat="1"/>
    <row r="10220" s="179" customFormat="1"/>
    <row r="10221" s="179" customFormat="1"/>
    <row r="10222" s="179" customFormat="1"/>
    <row r="10223" s="179" customFormat="1"/>
    <row r="10224" s="179" customFormat="1"/>
    <row r="10225" s="179" customFormat="1"/>
    <row r="10226" s="179" customFormat="1"/>
    <row r="10227" s="179" customFormat="1"/>
    <row r="10228" s="179" customFormat="1"/>
    <row r="10229" s="179" customFormat="1"/>
    <row r="10230" s="179" customFormat="1"/>
    <row r="10231" s="179" customFormat="1"/>
    <row r="10232" s="179" customFormat="1"/>
    <row r="10233" s="179" customFormat="1"/>
    <row r="10234" s="179" customFormat="1"/>
    <row r="10235" s="179" customFormat="1"/>
    <row r="10236" s="179" customFormat="1"/>
    <row r="10237" s="179" customFormat="1"/>
    <row r="10238" s="179" customFormat="1"/>
    <row r="10239" s="179" customFormat="1"/>
    <row r="10240" s="179" customFormat="1"/>
    <row r="10241" s="179" customFormat="1"/>
    <row r="10242" s="179" customFormat="1"/>
    <row r="10243" s="179" customFormat="1"/>
    <row r="10244" s="179" customFormat="1"/>
    <row r="10245" s="179" customFormat="1"/>
    <row r="10246" s="179" customFormat="1"/>
    <row r="10247" s="179" customFormat="1"/>
    <row r="10248" s="179" customFormat="1"/>
    <row r="10249" s="179" customFormat="1"/>
    <row r="10250" s="179" customFormat="1"/>
    <row r="10251" s="179" customFormat="1"/>
    <row r="10252" s="179" customFormat="1"/>
    <row r="10253" s="179" customFormat="1"/>
    <row r="10254" s="179" customFormat="1"/>
    <row r="10255" s="179" customFormat="1"/>
    <row r="10256" s="179" customFormat="1"/>
    <row r="10257" s="179" customFormat="1"/>
    <row r="10258" s="179" customFormat="1"/>
    <row r="10259" s="179" customFormat="1"/>
    <row r="10260" s="179" customFormat="1"/>
    <row r="10261" s="179" customFormat="1"/>
    <row r="10262" s="179" customFormat="1"/>
    <row r="10263" s="179" customFormat="1"/>
    <row r="10264" s="179" customFormat="1"/>
    <row r="10265" s="179" customFormat="1"/>
    <row r="10266" s="179" customFormat="1"/>
    <row r="10267" s="179" customFormat="1"/>
    <row r="10268" s="179" customFormat="1"/>
    <row r="10269" s="179" customFormat="1"/>
    <row r="10270" s="179" customFormat="1"/>
    <row r="10271" s="179" customFormat="1"/>
    <row r="10272" s="179" customFormat="1"/>
    <row r="10273" s="179" customFormat="1"/>
    <row r="10274" s="179" customFormat="1"/>
    <row r="10275" s="179" customFormat="1"/>
    <row r="10276" s="179" customFormat="1"/>
    <row r="10277" s="179" customFormat="1"/>
    <row r="10278" s="179" customFormat="1"/>
    <row r="10279" s="179" customFormat="1"/>
    <row r="10280" s="179" customFormat="1"/>
    <row r="10281" s="179" customFormat="1"/>
    <row r="10282" s="179" customFormat="1"/>
    <row r="10283" s="179" customFormat="1"/>
    <row r="10284" s="179" customFormat="1"/>
    <row r="10285" s="179" customFormat="1"/>
    <row r="10286" s="179" customFormat="1"/>
    <row r="10287" s="179" customFormat="1"/>
    <row r="10288" s="179" customFormat="1"/>
    <row r="10289" s="179" customFormat="1"/>
    <row r="10290" s="179" customFormat="1"/>
    <row r="10291" s="179" customFormat="1"/>
    <row r="10292" s="179" customFormat="1"/>
    <row r="10293" s="179" customFormat="1"/>
    <row r="10294" s="179" customFormat="1"/>
    <row r="10295" s="179" customFormat="1"/>
    <row r="10296" s="179" customFormat="1"/>
    <row r="10297" s="179" customFormat="1"/>
    <row r="10298" s="179" customFormat="1"/>
    <row r="10299" s="179" customFormat="1"/>
    <row r="10300" s="179" customFormat="1"/>
    <row r="10301" s="179" customFormat="1"/>
    <row r="10302" s="179" customFormat="1"/>
    <row r="10303" s="179" customFormat="1"/>
    <row r="10304" s="179" customFormat="1"/>
    <row r="10305" s="179" customFormat="1"/>
    <row r="10306" s="179" customFormat="1"/>
    <row r="10307" s="179" customFormat="1"/>
    <row r="10308" s="179" customFormat="1"/>
    <row r="10309" s="179" customFormat="1"/>
    <row r="10310" s="179" customFormat="1"/>
    <row r="10311" s="179" customFormat="1"/>
    <row r="10312" s="179" customFormat="1"/>
    <row r="10313" s="179" customFormat="1"/>
    <row r="10314" s="179" customFormat="1"/>
    <row r="10315" s="179" customFormat="1"/>
    <row r="10316" s="179" customFormat="1"/>
    <row r="10317" s="179" customFormat="1"/>
    <row r="10318" s="179" customFormat="1"/>
    <row r="10319" s="179" customFormat="1"/>
    <row r="10320" s="179" customFormat="1"/>
    <row r="10321" s="179" customFormat="1"/>
    <row r="10322" s="179" customFormat="1"/>
    <row r="10323" s="179" customFormat="1"/>
    <row r="10324" s="179" customFormat="1"/>
    <row r="10325" s="179" customFormat="1"/>
    <row r="10326" s="179" customFormat="1"/>
    <row r="10327" s="179" customFormat="1"/>
    <row r="10328" s="179" customFormat="1"/>
    <row r="10329" s="179" customFormat="1"/>
    <row r="10330" s="179" customFormat="1"/>
    <row r="10331" s="179" customFormat="1"/>
    <row r="10332" s="179" customFormat="1"/>
    <row r="10333" s="179" customFormat="1"/>
    <row r="10334" s="179" customFormat="1"/>
    <row r="10335" s="179" customFormat="1"/>
    <row r="10336" s="179" customFormat="1"/>
    <row r="10337" s="179" customFormat="1"/>
    <row r="10338" s="179" customFormat="1"/>
    <row r="10339" s="179" customFormat="1"/>
    <row r="10340" s="179" customFormat="1"/>
    <row r="10341" s="179" customFormat="1"/>
    <row r="10342" s="179" customFormat="1"/>
    <row r="10343" s="179" customFormat="1"/>
    <row r="10344" s="179" customFormat="1"/>
    <row r="10345" s="179" customFormat="1"/>
    <row r="10346" s="179" customFormat="1"/>
    <row r="10347" s="179" customFormat="1"/>
    <row r="10348" s="179" customFormat="1"/>
    <row r="10349" s="179" customFormat="1"/>
    <row r="10350" s="179" customFormat="1"/>
    <row r="10351" s="179" customFormat="1"/>
    <row r="10352" s="179" customFormat="1"/>
    <row r="10353" s="179" customFormat="1"/>
    <row r="10354" s="179" customFormat="1"/>
    <row r="10355" s="179" customFormat="1"/>
    <row r="10356" s="179" customFormat="1"/>
    <row r="10357" s="179" customFormat="1"/>
    <row r="10358" s="179" customFormat="1"/>
    <row r="10359" s="179" customFormat="1"/>
    <row r="10360" s="179" customFormat="1"/>
    <row r="10361" s="179" customFormat="1"/>
    <row r="10362" s="179" customFormat="1"/>
    <row r="10363" s="179" customFormat="1"/>
    <row r="10364" s="179" customFormat="1"/>
    <row r="10365" s="179" customFormat="1"/>
    <row r="10366" s="179" customFormat="1"/>
    <row r="10367" s="179" customFormat="1"/>
    <row r="10368" s="179" customFormat="1"/>
    <row r="10369" s="179" customFormat="1"/>
    <row r="10370" s="179" customFormat="1"/>
    <row r="10371" s="179" customFormat="1"/>
    <row r="10372" s="179" customFormat="1"/>
    <row r="10373" s="179" customFormat="1"/>
    <row r="10374" s="179" customFormat="1"/>
    <row r="10375" s="179" customFormat="1"/>
    <row r="10376" s="179" customFormat="1"/>
    <row r="10377" s="179" customFormat="1"/>
    <row r="10378" s="179" customFormat="1"/>
    <row r="10379" s="179" customFormat="1"/>
    <row r="10380" s="179" customFormat="1"/>
    <row r="10381" s="179" customFormat="1"/>
    <row r="10382" s="179" customFormat="1"/>
    <row r="10383" s="179" customFormat="1"/>
    <row r="10384" s="179" customFormat="1"/>
    <row r="10385" s="179" customFormat="1"/>
    <row r="10386" s="179" customFormat="1"/>
    <row r="10387" s="179" customFormat="1"/>
    <row r="10388" s="179" customFormat="1"/>
    <row r="10389" s="179" customFormat="1"/>
    <row r="10390" s="179" customFormat="1"/>
    <row r="10391" s="179" customFormat="1"/>
    <row r="10392" s="179" customFormat="1"/>
    <row r="10393" s="179" customFormat="1"/>
    <row r="10394" s="179" customFormat="1"/>
    <row r="10395" s="179" customFormat="1"/>
    <row r="10396" s="179" customFormat="1"/>
    <row r="10397" s="179" customFormat="1"/>
    <row r="10398" s="179" customFormat="1"/>
    <row r="10399" s="179" customFormat="1"/>
    <row r="10400" s="179" customFormat="1"/>
    <row r="10401" s="179" customFormat="1"/>
    <row r="10402" s="179" customFormat="1"/>
    <row r="10403" s="179" customFormat="1"/>
    <row r="10404" s="179" customFormat="1"/>
    <row r="10405" s="179" customFormat="1"/>
    <row r="10406" s="179" customFormat="1"/>
    <row r="10407" s="179" customFormat="1"/>
    <row r="10408" s="179" customFormat="1"/>
    <row r="10409" s="179" customFormat="1"/>
    <row r="10410" s="179" customFormat="1"/>
    <row r="10411" s="179" customFormat="1"/>
    <row r="10412" s="179" customFormat="1"/>
    <row r="10413" s="179" customFormat="1"/>
    <row r="10414" s="179" customFormat="1"/>
    <row r="10415" s="179" customFormat="1"/>
    <row r="10416" s="179" customFormat="1"/>
    <row r="10417" s="179" customFormat="1"/>
    <row r="10418" s="179" customFormat="1"/>
    <row r="10419" s="179" customFormat="1"/>
    <row r="10420" s="179" customFormat="1"/>
    <row r="10421" s="179" customFormat="1"/>
    <row r="10422" s="179" customFormat="1"/>
    <row r="10423" s="179" customFormat="1"/>
    <row r="10424" s="179" customFormat="1"/>
    <row r="10425" s="179" customFormat="1"/>
    <row r="10426" s="179" customFormat="1"/>
    <row r="10427" s="179" customFormat="1"/>
    <row r="10428" s="179" customFormat="1"/>
    <row r="10429" s="179" customFormat="1"/>
    <row r="10430" s="179" customFormat="1"/>
    <row r="10431" s="179" customFormat="1"/>
    <row r="10432" s="179" customFormat="1"/>
    <row r="10433" s="179" customFormat="1"/>
    <row r="10434" s="179" customFormat="1"/>
    <row r="10435" s="179" customFormat="1"/>
    <row r="10436" s="179" customFormat="1"/>
    <row r="10437" s="179" customFormat="1"/>
    <row r="10438" s="179" customFormat="1"/>
    <row r="10439" s="179" customFormat="1"/>
    <row r="10440" s="179" customFormat="1"/>
    <row r="10441" s="179" customFormat="1"/>
    <row r="10442" s="179" customFormat="1"/>
    <row r="10443" s="179" customFormat="1"/>
    <row r="10444" s="179" customFormat="1"/>
    <row r="10445" s="179" customFormat="1"/>
    <row r="10446" s="179" customFormat="1"/>
    <row r="10447" s="179" customFormat="1"/>
    <row r="10448" s="179" customFormat="1"/>
    <row r="10449" s="179" customFormat="1"/>
    <row r="10450" s="179" customFormat="1"/>
    <row r="10451" s="179" customFormat="1"/>
    <row r="10452" s="179" customFormat="1"/>
    <row r="10453" s="179" customFormat="1"/>
    <row r="10454" s="179" customFormat="1"/>
    <row r="10455" s="179" customFormat="1"/>
    <row r="10456" s="179" customFormat="1"/>
    <row r="10457" s="179" customFormat="1"/>
    <row r="10458" s="179" customFormat="1"/>
    <row r="10459" s="179" customFormat="1"/>
    <row r="10460" s="179" customFormat="1"/>
    <row r="10461" s="179" customFormat="1"/>
    <row r="10462" s="179" customFormat="1"/>
    <row r="10463" s="179" customFormat="1"/>
    <row r="10464" s="179" customFormat="1"/>
    <row r="10465" s="179" customFormat="1"/>
    <row r="10466" s="179" customFormat="1"/>
    <row r="10467" s="179" customFormat="1"/>
    <row r="10468" s="179" customFormat="1"/>
    <row r="10469" s="179" customFormat="1"/>
    <row r="10470" s="179" customFormat="1"/>
    <row r="10471" s="179" customFormat="1"/>
    <row r="10472" s="179" customFormat="1"/>
    <row r="10473" s="179" customFormat="1"/>
    <row r="10474" s="179" customFormat="1"/>
    <row r="10475" s="179" customFormat="1"/>
    <row r="10476" s="179" customFormat="1"/>
    <row r="10477" s="179" customFormat="1"/>
    <row r="10478" s="179" customFormat="1"/>
    <row r="10479" s="179" customFormat="1"/>
    <row r="10480" s="179" customFormat="1"/>
    <row r="10481" s="179" customFormat="1"/>
    <row r="10482" s="179" customFormat="1"/>
    <row r="10483" s="179" customFormat="1"/>
    <row r="10484" s="179" customFormat="1"/>
    <row r="10485" s="179" customFormat="1"/>
    <row r="10486" s="179" customFormat="1"/>
    <row r="10487" s="179" customFormat="1"/>
    <row r="10488" s="179" customFormat="1"/>
    <row r="10489" s="179" customFormat="1"/>
    <row r="10490" s="179" customFormat="1"/>
    <row r="10491" s="179" customFormat="1"/>
    <row r="10492" s="179" customFormat="1"/>
    <row r="10493" s="179" customFormat="1"/>
    <row r="10494" s="179" customFormat="1"/>
    <row r="10495" s="179" customFormat="1"/>
    <row r="10496" s="179" customFormat="1"/>
    <row r="10497" s="179" customFormat="1"/>
    <row r="10498" s="179" customFormat="1"/>
    <row r="10499" s="179" customFormat="1"/>
    <row r="10500" s="179" customFormat="1"/>
    <row r="10501" s="179" customFormat="1"/>
    <row r="10502" s="179" customFormat="1"/>
    <row r="10503" s="179" customFormat="1"/>
    <row r="10504" s="179" customFormat="1"/>
    <row r="10505" s="179" customFormat="1"/>
    <row r="10506" s="179" customFormat="1"/>
    <row r="10507" s="179" customFormat="1"/>
    <row r="10508" s="179" customFormat="1"/>
    <row r="10509" s="179" customFormat="1"/>
    <row r="10510" s="179" customFormat="1"/>
    <row r="10511" s="179" customFormat="1"/>
    <row r="10512" s="179" customFormat="1"/>
    <row r="10513" s="179" customFormat="1"/>
    <row r="10514" s="179" customFormat="1"/>
    <row r="10515" s="179" customFormat="1"/>
    <row r="10516" s="179" customFormat="1"/>
    <row r="10517" s="179" customFormat="1"/>
    <row r="10518" s="179" customFormat="1"/>
    <row r="10519" s="179" customFormat="1"/>
    <row r="10520" s="179" customFormat="1"/>
    <row r="10521" s="179" customFormat="1"/>
    <row r="10522" s="179" customFormat="1"/>
    <row r="10523" s="179" customFormat="1"/>
    <row r="10524" s="179" customFormat="1"/>
    <row r="10525" s="179" customFormat="1"/>
    <row r="10526" s="179" customFormat="1"/>
    <row r="10527" s="179" customFormat="1"/>
    <row r="10528" s="179" customFormat="1"/>
    <row r="10529" s="179" customFormat="1"/>
    <row r="10530" s="179" customFormat="1"/>
    <row r="10531" s="179" customFormat="1"/>
    <row r="10532" s="179" customFormat="1"/>
    <row r="10533" s="179" customFormat="1"/>
    <row r="10534" s="179" customFormat="1"/>
    <row r="10535" s="179" customFormat="1"/>
    <row r="10536" s="179" customFormat="1"/>
    <row r="10537" s="179" customFormat="1"/>
    <row r="10538" s="179" customFormat="1"/>
    <row r="10539" s="179" customFormat="1"/>
    <row r="10540" s="179" customFormat="1"/>
    <row r="10541" s="179" customFormat="1"/>
    <row r="10542" s="179" customFormat="1"/>
    <row r="10543" s="179" customFormat="1"/>
    <row r="10544" s="179" customFormat="1"/>
    <row r="10545" s="179" customFormat="1"/>
    <row r="10546" s="179" customFormat="1"/>
    <row r="10547" s="179" customFormat="1"/>
    <row r="10548" s="179" customFormat="1"/>
    <row r="10549" s="179" customFormat="1"/>
    <row r="10550" s="179" customFormat="1"/>
    <row r="10551" s="179" customFormat="1"/>
    <row r="10552" s="179" customFormat="1"/>
    <row r="10553" s="179" customFormat="1"/>
    <row r="10554" s="179" customFormat="1"/>
    <row r="10555" s="179" customFormat="1"/>
    <row r="10556" s="179" customFormat="1"/>
    <row r="10557" s="179" customFormat="1"/>
    <row r="10558" s="179" customFormat="1"/>
    <row r="10559" s="179" customFormat="1"/>
    <row r="10560" s="179" customFormat="1"/>
    <row r="10561" s="179" customFormat="1"/>
    <row r="10562" s="179" customFormat="1"/>
    <row r="10563" s="179" customFormat="1"/>
    <row r="10564" s="179" customFormat="1"/>
    <row r="10565" s="179" customFormat="1"/>
    <row r="10566" s="179" customFormat="1"/>
    <row r="10567" s="179" customFormat="1"/>
    <row r="10568" s="179" customFormat="1"/>
    <row r="10569" s="179" customFormat="1"/>
    <row r="10570" s="179" customFormat="1"/>
    <row r="10571" s="179" customFormat="1"/>
    <row r="10572" s="179" customFormat="1"/>
    <row r="10573" s="179" customFormat="1"/>
    <row r="10574" s="179" customFormat="1"/>
    <row r="10575" s="179" customFormat="1"/>
    <row r="10576" s="179" customFormat="1"/>
    <row r="10577" s="179" customFormat="1"/>
    <row r="10578" s="179" customFormat="1"/>
    <row r="10579" s="179" customFormat="1"/>
    <row r="10580" s="179" customFormat="1"/>
    <row r="10581" s="179" customFormat="1"/>
    <row r="10582" s="179" customFormat="1"/>
    <row r="10583" s="179" customFormat="1"/>
    <row r="10584" s="179" customFormat="1"/>
    <row r="10585" s="179" customFormat="1"/>
    <row r="10586" s="179" customFormat="1"/>
    <row r="10587" s="179" customFormat="1"/>
    <row r="10588" s="179" customFormat="1"/>
    <row r="10589" s="179" customFormat="1"/>
    <row r="10590" s="179" customFormat="1"/>
    <row r="10591" s="179" customFormat="1"/>
    <row r="10592" s="179" customFormat="1"/>
    <row r="10593" s="179" customFormat="1"/>
    <row r="10594" s="179" customFormat="1"/>
    <row r="10595" s="179" customFormat="1"/>
    <row r="10596" s="179" customFormat="1"/>
    <row r="10597" s="179" customFormat="1"/>
    <row r="10598" s="179" customFormat="1"/>
    <row r="10599" s="179" customFormat="1"/>
    <row r="10600" s="179" customFormat="1"/>
    <row r="10601" s="179" customFormat="1"/>
    <row r="10602" s="179" customFormat="1"/>
    <row r="10603" s="179" customFormat="1"/>
    <row r="10604" s="179" customFormat="1"/>
    <row r="10605" s="179" customFormat="1"/>
    <row r="10606" s="179" customFormat="1"/>
    <row r="10607" s="179" customFormat="1"/>
    <row r="10608" s="179" customFormat="1"/>
    <row r="10609" s="179" customFormat="1"/>
    <row r="10610" s="179" customFormat="1"/>
    <row r="10611" s="179" customFormat="1"/>
    <row r="10612" s="179" customFormat="1"/>
    <row r="10613" s="179" customFormat="1"/>
    <row r="10614" s="179" customFormat="1"/>
    <row r="10615" s="179" customFormat="1"/>
    <row r="10616" s="179" customFormat="1"/>
    <row r="10617" s="179" customFormat="1"/>
    <row r="10618" s="179" customFormat="1"/>
    <row r="10619" s="179" customFormat="1"/>
    <row r="10620" s="179" customFormat="1"/>
    <row r="10621" s="179" customFormat="1"/>
    <row r="10622" s="179" customFormat="1"/>
    <row r="10623" s="179" customFormat="1"/>
    <row r="10624" s="179" customFormat="1"/>
    <row r="10625" s="179" customFormat="1"/>
    <row r="10626" s="179" customFormat="1"/>
    <row r="10627" s="179" customFormat="1"/>
    <row r="10628" s="179" customFormat="1"/>
    <row r="10629" s="179" customFormat="1"/>
    <row r="10630" s="179" customFormat="1"/>
    <row r="10631" s="179" customFormat="1"/>
    <row r="10632" s="179" customFormat="1"/>
    <row r="10633" s="179" customFormat="1"/>
    <row r="10634" s="179" customFormat="1"/>
    <row r="10635" s="179" customFormat="1"/>
    <row r="10636" s="179" customFormat="1"/>
    <row r="10637" s="179" customFormat="1"/>
    <row r="10638" s="179" customFormat="1"/>
    <row r="10639" s="179" customFormat="1"/>
    <row r="10640" s="179" customFormat="1"/>
    <row r="10641" s="179" customFormat="1"/>
    <row r="10642" s="179" customFormat="1"/>
    <row r="10643" s="179" customFormat="1"/>
    <row r="10644" s="179" customFormat="1"/>
    <row r="10645" s="179" customFormat="1"/>
    <row r="10646" s="179" customFormat="1"/>
    <row r="10647" s="179" customFormat="1"/>
    <row r="10648" s="179" customFormat="1"/>
    <row r="10649" s="179" customFormat="1"/>
    <row r="10650" s="179" customFormat="1"/>
    <row r="10651" s="179" customFormat="1"/>
    <row r="10652" s="179" customFormat="1"/>
    <row r="10653" s="179" customFormat="1"/>
    <row r="10654" s="179" customFormat="1"/>
    <row r="10655" s="179" customFormat="1"/>
    <row r="10656" s="179" customFormat="1"/>
    <row r="10657" s="179" customFormat="1"/>
    <row r="10658" s="179" customFormat="1"/>
    <row r="10659" s="179" customFormat="1"/>
    <row r="10660" s="179" customFormat="1"/>
    <row r="10661" s="179" customFormat="1"/>
    <row r="10662" s="179" customFormat="1"/>
    <row r="10663" s="179" customFormat="1"/>
    <row r="10664" s="179" customFormat="1"/>
    <row r="10665" s="179" customFormat="1"/>
    <row r="10666" s="179" customFormat="1"/>
    <row r="10667" s="179" customFormat="1"/>
    <row r="10668" s="179" customFormat="1"/>
    <row r="10669" s="179" customFormat="1"/>
    <row r="10670" s="179" customFormat="1"/>
    <row r="10671" s="179" customFormat="1"/>
    <row r="10672" s="179" customFormat="1"/>
    <row r="10673" s="179" customFormat="1"/>
    <row r="10674" s="179" customFormat="1"/>
    <row r="10675" s="179" customFormat="1"/>
    <row r="10676" s="179" customFormat="1"/>
    <row r="10677" s="179" customFormat="1"/>
    <row r="10678" s="179" customFormat="1"/>
    <row r="10679" s="179" customFormat="1"/>
    <row r="10680" s="179" customFormat="1"/>
    <row r="10681" s="179" customFormat="1"/>
    <row r="10682" s="179" customFormat="1"/>
    <row r="10683" s="179" customFormat="1"/>
    <row r="10684" s="179" customFormat="1"/>
    <row r="10685" s="179" customFormat="1"/>
    <row r="10686" s="179" customFormat="1"/>
    <row r="10687" s="179" customFormat="1"/>
    <row r="10688" s="179" customFormat="1"/>
    <row r="10689" s="179" customFormat="1"/>
    <row r="10690" s="179" customFormat="1"/>
    <row r="10691" s="179" customFormat="1"/>
    <row r="10692" s="179" customFormat="1"/>
    <row r="10693" s="179" customFormat="1"/>
    <row r="10694" s="179" customFormat="1"/>
    <row r="10695" s="179" customFormat="1"/>
    <row r="10696" s="179" customFormat="1"/>
    <row r="10697" s="179" customFormat="1"/>
    <row r="10698" s="179" customFormat="1"/>
    <row r="10699" s="179" customFormat="1"/>
    <row r="10700" s="179" customFormat="1"/>
    <row r="10701" s="179" customFormat="1"/>
    <row r="10702" s="179" customFormat="1"/>
    <row r="10703" s="179" customFormat="1"/>
    <row r="10704" s="179" customFormat="1"/>
    <row r="10705" s="179" customFormat="1"/>
    <row r="10706" s="179" customFormat="1"/>
    <row r="10707" s="179" customFormat="1"/>
    <row r="10708" s="179" customFormat="1"/>
    <row r="10709" s="179" customFormat="1"/>
    <row r="10710" s="179" customFormat="1"/>
    <row r="10711" s="179" customFormat="1"/>
    <row r="10712" s="179" customFormat="1"/>
    <row r="10713" s="179" customFormat="1"/>
    <row r="10714" s="179" customFormat="1"/>
    <row r="10715" s="179" customFormat="1"/>
    <row r="10716" s="179" customFormat="1"/>
    <row r="10717" s="179" customFormat="1"/>
    <row r="10718" s="179" customFormat="1"/>
    <row r="10719" s="179" customFormat="1"/>
    <row r="10720" s="179" customFormat="1"/>
    <row r="10721" s="179" customFormat="1"/>
    <row r="10722" s="179" customFormat="1"/>
    <row r="10723" s="179" customFormat="1"/>
    <row r="10724" s="179" customFormat="1"/>
    <row r="10725" s="179" customFormat="1"/>
    <row r="10726" s="179" customFormat="1"/>
    <row r="10727" s="179" customFormat="1"/>
    <row r="10728" s="179" customFormat="1"/>
    <row r="10729" s="179" customFormat="1"/>
    <row r="10730" s="179" customFormat="1"/>
    <row r="10731" s="179" customFormat="1"/>
    <row r="10732" s="179" customFormat="1"/>
    <row r="10733" s="179" customFormat="1"/>
    <row r="10734" s="179" customFormat="1"/>
    <row r="10735" s="179" customFormat="1"/>
    <row r="10736" s="179" customFormat="1"/>
    <row r="10737" s="179" customFormat="1"/>
    <row r="10738" s="179" customFormat="1"/>
    <row r="10739" s="179" customFormat="1"/>
    <row r="10740" s="179" customFormat="1"/>
    <row r="10741" s="179" customFormat="1"/>
    <row r="10742" s="179" customFormat="1"/>
    <row r="10743" s="179" customFormat="1"/>
    <row r="10744" s="179" customFormat="1"/>
    <row r="10745" s="179" customFormat="1"/>
    <row r="10746" s="179" customFormat="1"/>
    <row r="10747" s="179" customFormat="1"/>
    <row r="10748" s="179" customFormat="1"/>
    <row r="10749" s="179" customFormat="1"/>
    <row r="10750" s="179" customFormat="1"/>
    <row r="10751" s="179" customFormat="1"/>
    <row r="10752" s="179" customFormat="1"/>
    <row r="10753" s="179" customFormat="1"/>
    <row r="10754" s="179" customFormat="1"/>
    <row r="10755" s="179" customFormat="1"/>
    <row r="10756" s="179" customFormat="1"/>
    <row r="10757" s="179" customFormat="1"/>
    <row r="10758" s="179" customFormat="1"/>
    <row r="10759" s="179" customFormat="1"/>
    <row r="10760" s="179" customFormat="1"/>
    <row r="10761" s="179" customFormat="1"/>
    <row r="10762" s="179" customFormat="1"/>
    <row r="10763" s="179" customFormat="1"/>
    <row r="10764" s="179" customFormat="1"/>
    <row r="10765" s="179" customFormat="1"/>
    <row r="10766" s="179" customFormat="1"/>
    <row r="10767" s="179" customFormat="1"/>
    <row r="10768" s="179" customFormat="1"/>
    <row r="10769" s="179" customFormat="1"/>
    <row r="10770" s="179" customFormat="1"/>
    <row r="10771" s="179" customFormat="1"/>
    <row r="10772" s="179" customFormat="1"/>
    <row r="10773" s="179" customFormat="1"/>
    <row r="10774" s="179" customFormat="1"/>
    <row r="10775" s="179" customFormat="1"/>
    <row r="10776" s="179" customFormat="1"/>
    <row r="10777" s="179" customFormat="1"/>
    <row r="10778" s="179" customFormat="1"/>
    <row r="10779" s="179" customFormat="1"/>
    <row r="10780" s="179" customFormat="1"/>
    <row r="10781" s="179" customFormat="1"/>
    <row r="10782" s="179" customFormat="1"/>
    <row r="10783" s="179" customFormat="1"/>
    <row r="10784" s="179" customFormat="1"/>
    <row r="10785" s="179" customFormat="1"/>
    <row r="10786" s="179" customFormat="1"/>
    <row r="10787" s="179" customFormat="1"/>
    <row r="10788" s="179" customFormat="1"/>
    <row r="10789" s="179" customFormat="1"/>
    <row r="10790" s="179" customFormat="1"/>
    <row r="10791" s="179" customFormat="1"/>
    <row r="10792" s="179" customFormat="1"/>
    <row r="10793" s="179" customFormat="1"/>
    <row r="10794" s="179" customFormat="1"/>
    <row r="10795" s="179" customFormat="1"/>
    <row r="10796" s="179" customFormat="1"/>
    <row r="10797" s="179" customFormat="1"/>
    <row r="10798" s="179" customFormat="1"/>
    <row r="10799" s="179" customFormat="1"/>
    <row r="10800" s="179" customFormat="1"/>
    <row r="10801" s="179" customFormat="1"/>
    <row r="10802" s="179" customFormat="1"/>
    <row r="10803" s="179" customFormat="1"/>
    <row r="10804" s="179" customFormat="1"/>
    <row r="10805" s="179" customFormat="1"/>
    <row r="10806" s="179" customFormat="1"/>
    <row r="10807" s="179" customFormat="1"/>
    <row r="10808" s="179" customFormat="1"/>
    <row r="10809" s="179" customFormat="1"/>
    <row r="10810" s="179" customFormat="1"/>
    <row r="10811" s="179" customFormat="1"/>
    <row r="10812" s="179" customFormat="1"/>
    <row r="10813" s="179" customFormat="1"/>
    <row r="10814" s="179" customFormat="1"/>
    <row r="10815" s="179" customFormat="1"/>
    <row r="10816" s="179" customFormat="1"/>
    <row r="10817" s="179" customFormat="1"/>
    <row r="10818" s="179" customFormat="1"/>
    <row r="10819" s="179" customFormat="1"/>
    <row r="10820" s="179" customFormat="1"/>
    <row r="10821" s="179" customFormat="1"/>
    <row r="10822" s="179" customFormat="1"/>
    <row r="10823" s="179" customFormat="1"/>
    <row r="10824" s="179" customFormat="1"/>
    <row r="10825" s="179" customFormat="1"/>
    <row r="10826" s="179" customFormat="1"/>
    <row r="10827" s="179" customFormat="1"/>
    <row r="10828" s="179" customFormat="1"/>
    <row r="10829" s="179" customFormat="1"/>
    <row r="10830" s="179" customFormat="1"/>
    <row r="10831" s="179" customFormat="1"/>
    <row r="10832" s="179" customFormat="1"/>
    <row r="10833" s="179" customFormat="1"/>
    <row r="10834" s="179" customFormat="1"/>
    <row r="10835" s="179" customFormat="1"/>
    <row r="10836" s="179" customFormat="1"/>
    <row r="10837" s="179" customFormat="1"/>
    <row r="10838" s="179" customFormat="1"/>
    <row r="10839" s="179" customFormat="1"/>
    <row r="10840" s="179" customFormat="1"/>
    <row r="10841" s="179" customFormat="1"/>
    <row r="10842" s="179" customFormat="1"/>
    <row r="10843" s="179" customFormat="1"/>
    <row r="10844" s="179" customFormat="1"/>
    <row r="10845" s="179" customFormat="1"/>
    <row r="10846" s="179" customFormat="1"/>
    <row r="10847" s="179" customFormat="1"/>
    <row r="10848" s="179" customFormat="1"/>
    <row r="10849" s="179" customFormat="1"/>
    <row r="10850" s="179" customFormat="1"/>
    <row r="10851" s="179" customFormat="1"/>
    <row r="10852" s="179" customFormat="1"/>
    <row r="10853" s="179" customFormat="1"/>
    <row r="10854" s="179" customFormat="1"/>
    <row r="10855" s="179" customFormat="1"/>
    <row r="10856" s="179" customFormat="1"/>
    <row r="10857" s="179" customFormat="1"/>
    <row r="10858" s="179" customFormat="1"/>
    <row r="10859" s="179" customFormat="1"/>
    <row r="10860" s="179" customFormat="1"/>
    <row r="10861" s="179" customFormat="1"/>
    <row r="10862" s="179" customFormat="1"/>
    <row r="10863" s="179" customFormat="1"/>
    <row r="10864" s="179" customFormat="1"/>
    <row r="10865" s="179" customFormat="1"/>
    <row r="10866" s="179" customFormat="1"/>
    <row r="10867" s="179" customFormat="1"/>
    <row r="10868" s="179" customFormat="1"/>
    <row r="10869" s="179" customFormat="1"/>
    <row r="10870" s="179" customFormat="1"/>
    <row r="10871" s="179" customFormat="1"/>
    <row r="10872" s="179" customFormat="1"/>
    <row r="10873" s="179" customFormat="1"/>
    <row r="10874" s="179" customFormat="1"/>
    <row r="10875" s="179" customFormat="1"/>
    <row r="10876" s="179" customFormat="1"/>
    <row r="10877" s="179" customFormat="1"/>
    <row r="10878" s="179" customFormat="1"/>
    <row r="10879" s="179" customFormat="1"/>
    <row r="10880" s="179" customFormat="1"/>
    <row r="10881" s="179" customFormat="1"/>
    <row r="10882" s="179" customFormat="1"/>
    <row r="10883" s="179" customFormat="1"/>
    <row r="10884" s="179" customFormat="1"/>
    <row r="10885" s="179" customFormat="1"/>
    <row r="10886" s="179" customFormat="1"/>
    <row r="10887" s="179" customFormat="1"/>
    <row r="10888" s="179" customFormat="1"/>
    <row r="10889" s="179" customFormat="1"/>
    <row r="10890" s="179" customFormat="1"/>
    <row r="10891" s="179" customFormat="1"/>
    <row r="10892" s="179" customFormat="1"/>
    <row r="10893" s="179" customFormat="1"/>
    <row r="10894" s="179" customFormat="1"/>
    <row r="10895" s="179" customFormat="1"/>
    <row r="10896" s="179" customFormat="1"/>
    <row r="10897" s="179" customFormat="1"/>
    <row r="10898" s="179" customFormat="1"/>
    <row r="10899" s="179" customFormat="1"/>
    <row r="10900" s="179" customFormat="1"/>
    <row r="10901" s="179" customFormat="1"/>
    <row r="10902" s="179" customFormat="1"/>
    <row r="10903" s="179" customFormat="1"/>
    <row r="10904" s="179" customFormat="1"/>
    <row r="10905" s="179" customFormat="1"/>
    <row r="10906" s="179" customFormat="1"/>
    <row r="10907" s="179" customFormat="1"/>
    <row r="10908" s="179" customFormat="1"/>
    <row r="10909" s="179" customFormat="1"/>
    <row r="10910" s="179" customFormat="1"/>
    <row r="10911" s="179" customFormat="1"/>
    <row r="10912" s="179" customFormat="1"/>
    <row r="10913" s="179" customFormat="1"/>
    <row r="10914" s="179" customFormat="1"/>
    <row r="10915" s="179" customFormat="1"/>
    <row r="10916" s="179" customFormat="1"/>
    <row r="10917" s="179" customFormat="1"/>
    <row r="10918" s="179" customFormat="1"/>
    <row r="10919" s="179" customFormat="1"/>
    <row r="10920" s="179" customFormat="1"/>
    <row r="10921" s="179" customFormat="1"/>
    <row r="10922" s="179" customFormat="1"/>
    <row r="10923" s="179" customFormat="1"/>
    <row r="10924" s="179" customFormat="1"/>
    <row r="10925" s="179" customFormat="1"/>
    <row r="10926" s="179" customFormat="1"/>
    <row r="10927" s="179" customFormat="1"/>
    <row r="10928" s="179" customFormat="1"/>
    <row r="10929" s="179" customFormat="1"/>
    <row r="10930" s="179" customFormat="1"/>
    <row r="10931" s="179" customFormat="1"/>
    <row r="10932" s="179" customFormat="1"/>
    <row r="10933" s="179" customFormat="1"/>
    <row r="10934" s="179" customFormat="1"/>
    <row r="10935" s="179" customFormat="1"/>
    <row r="10936" s="179" customFormat="1"/>
    <row r="10937" s="179" customFormat="1"/>
    <row r="10938" s="179" customFormat="1"/>
    <row r="10939" s="179" customFormat="1"/>
    <row r="10940" s="179" customFormat="1"/>
    <row r="10941" s="179" customFormat="1"/>
    <row r="10942" s="179" customFormat="1"/>
    <row r="10943" s="179" customFormat="1"/>
    <row r="10944" s="179" customFormat="1"/>
    <row r="10945" s="179" customFormat="1"/>
    <row r="10946" s="179" customFormat="1"/>
    <row r="10947" s="179" customFormat="1"/>
    <row r="10948" s="179" customFormat="1"/>
    <row r="10949" s="179" customFormat="1"/>
    <row r="10950" s="179" customFormat="1"/>
    <row r="10951" s="179" customFormat="1"/>
    <row r="10952" s="179" customFormat="1"/>
    <row r="10953" s="179" customFormat="1"/>
    <row r="10954" s="179" customFormat="1"/>
    <row r="10955" s="179" customFormat="1"/>
    <row r="10956" s="179" customFormat="1"/>
    <row r="10957" s="179" customFormat="1"/>
    <row r="10958" s="179" customFormat="1"/>
    <row r="10959" s="179" customFormat="1"/>
    <row r="10960" s="179" customFormat="1"/>
    <row r="10961" s="179" customFormat="1"/>
    <row r="10962" s="179" customFormat="1"/>
    <row r="10963" s="179" customFormat="1"/>
    <row r="10964" s="179" customFormat="1"/>
    <row r="10965" s="179" customFormat="1"/>
    <row r="10966" s="179" customFormat="1"/>
    <row r="10967" s="179" customFormat="1"/>
    <row r="10968" s="179" customFormat="1"/>
    <row r="10969" s="179" customFormat="1"/>
    <row r="10970" s="179" customFormat="1"/>
    <row r="10971" s="179" customFormat="1"/>
    <row r="10972" s="179" customFormat="1"/>
    <row r="10973" s="179" customFormat="1"/>
    <row r="10974" s="179" customFormat="1"/>
    <row r="10975" s="179" customFormat="1"/>
    <row r="10976" s="179" customFormat="1"/>
    <row r="10977" s="179" customFormat="1"/>
    <row r="10978" s="179" customFormat="1"/>
    <row r="10979" s="179" customFormat="1"/>
    <row r="10980" s="179" customFormat="1"/>
    <row r="10981" s="179" customFormat="1"/>
    <row r="10982" s="179" customFormat="1"/>
    <row r="10983" s="179" customFormat="1"/>
    <row r="10984" s="179" customFormat="1"/>
    <row r="10985" s="179" customFormat="1"/>
    <row r="10986" s="179" customFormat="1"/>
    <row r="10987" s="179" customFormat="1"/>
    <row r="10988" s="179" customFormat="1"/>
    <row r="10989" s="179" customFormat="1"/>
    <row r="10990" s="179" customFormat="1"/>
    <row r="10991" s="179" customFormat="1"/>
    <row r="10992" s="179" customFormat="1"/>
    <row r="10993" s="179" customFormat="1"/>
    <row r="10994" s="179" customFormat="1"/>
    <row r="10995" s="179" customFormat="1"/>
    <row r="10996" s="179" customFormat="1"/>
    <row r="10997" s="179" customFormat="1"/>
    <row r="10998" s="179" customFormat="1"/>
    <row r="10999" s="179" customFormat="1"/>
    <row r="11000" s="179" customFormat="1"/>
    <row r="11001" s="179" customFormat="1"/>
    <row r="11002" s="179" customFormat="1"/>
    <row r="11003" s="179" customFormat="1"/>
    <row r="11004" s="179" customFormat="1"/>
    <row r="11005" s="179" customFormat="1"/>
    <row r="11006" s="179" customFormat="1"/>
    <row r="11007" s="179" customFormat="1"/>
    <row r="11008" s="179" customFormat="1"/>
    <row r="11009" s="179" customFormat="1"/>
    <row r="11010" s="179" customFormat="1"/>
    <row r="11011" s="179" customFormat="1"/>
    <row r="11012" s="179" customFormat="1"/>
    <row r="11013" s="179" customFormat="1"/>
    <row r="11014" s="179" customFormat="1"/>
    <row r="11015" s="179" customFormat="1"/>
    <row r="11016" s="179" customFormat="1"/>
    <row r="11017" s="179" customFormat="1"/>
    <row r="11018" s="179" customFormat="1"/>
    <row r="11019" s="179" customFormat="1"/>
    <row r="11020" s="179" customFormat="1"/>
    <row r="11021" s="179" customFormat="1"/>
    <row r="11022" s="179" customFormat="1"/>
    <row r="11023" s="179" customFormat="1"/>
    <row r="11024" s="179" customFormat="1"/>
    <row r="11025" s="179" customFormat="1"/>
    <row r="11026" s="179" customFormat="1"/>
    <row r="11027" s="179" customFormat="1"/>
    <row r="11028" s="179" customFormat="1"/>
    <row r="11029" s="179" customFormat="1"/>
    <row r="11030" s="179" customFormat="1"/>
    <row r="11031" s="179" customFormat="1"/>
    <row r="11032" s="179" customFormat="1"/>
    <row r="11033" s="179" customFormat="1"/>
    <row r="11034" s="179" customFormat="1"/>
    <row r="11035" s="179" customFormat="1"/>
    <row r="11036" s="179" customFormat="1"/>
    <row r="11037" s="179" customFormat="1"/>
    <row r="11038" s="179" customFormat="1"/>
    <row r="11039" s="179" customFormat="1"/>
    <row r="11040" s="179" customFormat="1"/>
    <row r="11041" s="179" customFormat="1"/>
    <row r="11042" s="179" customFormat="1"/>
    <row r="11043" s="179" customFormat="1"/>
    <row r="11044" s="179" customFormat="1"/>
    <row r="11045" s="179" customFormat="1"/>
    <row r="11046" s="179" customFormat="1"/>
    <row r="11047" s="179" customFormat="1"/>
    <row r="11048" s="179" customFormat="1"/>
    <row r="11049" s="179" customFormat="1"/>
    <row r="11050" s="179" customFormat="1"/>
    <row r="11051" s="179" customFormat="1"/>
    <row r="11052" s="179" customFormat="1"/>
    <row r="11053" s="179" customFormat="1"/>
    <row r="11054" s="179" customFormat="1"/>
    <row r="11055" s="179" customFormat="1"/>
    <row r="11056" s="179" customFormat="1"/>
    <row r="11057" s="179" customFormat="1"/>
    <row r="11058" s="179" customFormat="1"/>
    <row r="11059" s="179" customFormat="1"/>
    <row r="11060" s="179" customFormat="1"/>
    <row r="11061" s="179" customFormat="1"/>
    <row r="11062" s="179" customFormat="1"/>
    <row r="11063" s="179" customFormat="1"/>
    <row r="11064" s="179" customFormat="1"/>
    <row r="11065" s="179" customFormat="1"/>
    <row r="11066" s="179" customFormat="1"/>
    <row r="11067" s="179" customFormat="1"/>
    <row r="11068" s="179" customFormat="1"/>
    <row r="11069" s="179" customFormat="1"/>
    <row r="11070" s="179" customFormat="1"/>
    <row r="11071" s="179" customFormat="1"/>
    <row r="11072" s="179" customFormat="1"/>
    <row r="11073" s="179" customFormat="1"/>
    <row r="11074" s="179" customFormat="1"/>
    <row r="11075" s="179" customFormat="1"/>
    <row r="11076" s="179" customFormat="1"/>
    <row r="11077" s="179" customFormat="1"/>
    <row r="11078" s="179" customFormat="1"/>
    <row r="11079" s="179" customFormat="1"/>
    <row r="11080" s="179" customFormat="1"/>
    <row r="11081" s="179" customFormat="1"/>
    <row r="11082" s="179" customFormat="1"/>
    <row r="11083" s="179" customFormat="1"/>
    <row r="11084" s="179" customFormat="1"/>
    <row r="11085" s="179" customFormat="1"/>
    <row r="11086" s="179" customFormat="1"/>
    <row r="11087" s="179" customFormat="1"/>
    <row r="11088" s="179" customFormat="1"/>
    <row r="11089" s="179" customFormat="1"/>
    <row r="11090" s="179" customFormat="1"/>
    <row r="11091" s="179" customFormat="1"/>
    <row r="11092" s="179" customFormat="1"/>
    <row r="11093" s="179" customFormat="1"/>
    <row r="11094" s="179" customFormat="1"/>
    <row r="11095" s="179" customFormat="1"/>
    <row r="11096" s="179" customFormat="1"/>
    <row r="11097" s="179" customFormat="1"/>
    <row r="11098" s="179" customFormat="1"/>
    <row r="11099" s="179" customFormat="1"/>
    <row r="11100" s="179" customFormat="1"/>
    <row r="11101" s="179" customFormat="1"/>
    <row r="11102" s="179" customFormat="1"/>
    <row r="11103" s="179" customFormat="1"/>
    <row r="11104" s="179" customFormat="1"/>
    <row r="11105" s="179" customFormat="1"/>
    <row r="11106" s="179" customFormat="1"/>
    <row r="11107" s="179" customFormat="1"/>
    <row r="11108" s="179" customFormat="1"/>
    <row r="11109" s="179" customFormat="1"/>
    <row r="11110" s="179" customFormat="1"/>
    <row r="11111" s="179" customFormat="1"/>
    <row r="11112" s="179" customFormat="1"/>
    <row r="11113" s="179" customFormat="1"/>
    <row r="11114" s="179" customFormat="1"/>
    <row r="11115" s="179" customFormat="1"/>
    <row r="11116" s="179" customFormat="1"/>
    <row r="11117" s="179" customFormat="1"/>
    <row r="11118" s="179" customFormat="1"/>
    <row r="11119" s="179" customFormat="1"/>
    <row r="11120" s="179" customFormat="1"/>
    <row r="11121" s="179" customFormat="1"/>
    <row r="11122" s="179" customFormat="1"/>
    <row r="11123" s="179" customFormat="1"/>
    <row r="11124" s="179" customFormat="1"/>
    <row r="11125" s="179" customFormat="1"/>
    <row r="11126" s="179" customFormat="1"/>
    <row r="11127" s="179" customFormat="1"/>
    <row r="11128" s="179" customFormat="1"/>
    <row r="11129" s="179" customFormat="1"/>
    <row r="11130" s="179" customFormat="1"/>
    <row r="11131" s="179" customFormat="1"/>
    <row r="11132" s="179" customFormat="1"/>
    <row r="11133" s="179" customFormat="1"/>
    <row r="11134" s="179" customFormat="1"/>
    <row r="11135" s="179" customFormat="1"/>
    <row r="11136" s="179" customFormat="1"/>
    <row r="11137" s="179" customFormat="1"/>
    <row r="11138" s="179" customFormat="1"/>
    <row r="11139" s="179" customFormat="1"/>
    <row r="11140" s="179" customFormat="1"/>
    <row r="11141" s="179" customFormat="1"/>
    <row r="11142" s="179" customFormat="1"/>
    <row r="11143" s="179" customFormat="1"/>
    <row r="11144" s="179" customFormat="1"/>
    <row r="11145" s="179" customFormat="1"/>
    <row r="11146" s="179" customFormat="1"/>
    <row r="11147" s="179" customFormat="1"/>
    <row r="11148" s="179" customFormat="1"/>
    <row r="11149" s="179" customFormat="1"/>
    <row r="11150" s="179" customFormat="1"/>
    <row r="11151" s="179" customFormat="1"/>
    <row r="11152" s="179" customFormat="1"/>
    <row r="11153" s="179" customFormat="1"/>
    <row r="11154" s="179" customFormat="1"/>
    <row r="11155" s="179" customFormat="1"/>
    <row r="11156" s="179" customFormat="1"/>
    <row r="11157" s="179" customFormat="1"/>
    <row r="11158" s="179" customFormat="1"/>
    <row r="11159" s="179" customFormat="1"/>
    <row r="11160" s="179" customFormat="1"/>
    <row r="11161" s="179" customFormat="1"/>
    <row r="11162" s="179" customFormat="1"/>
    <row r="11163" s="179" customFormat="1"/>
    <row r="11164" s="179" customFormat="1"/>
    <row r="11165" s="179" customFormat="1"/>
    <row r="11166" s="179" customFormat="1"/>
    <row r="11167" s="179" customFormat="1"/>
    <row r="11168" s="179" customFormat="1"/>
    <row r="11169" s="179" customFormat="1"/>
    <row r="11170" s="179" customFormat="1"/>
    <row r="11171" s="179" customFormat="1"/>
    <row r="11172" s="179" customFormat="1"/>
    <row r="11173" s="179" customFormat="1"/>
    <row r="11174" s="179" customFormat="1"/>
    <row r="11175" s="179" customFormat="1"/>
    <row r="11176" s="179" customFormat="1"/>
    <row r="11177" s="179" customFormat="1"/>
    <row r="11178" s="179" customFormat="1"/>
    <row r="11179" s="179" customFormat="1"/>
    <row r="11180" s="179" customFormat="1"/>
    <row r="11181" s="179" customFormat="1"/>
    <row r="11182" s="179" customFormat="1"/>
    <row r="11183" s="179" customFormat="1"/>
    <row r="11184" s="179" customFormat="1"/>
    <row r="11185" s="179" customFormat="1"/>
    <row r="11186" s="179" customFormat="1"/>
    <row r="11187" s="179" customFormat="1"/>
    <row r="11188" s="179" customFormat="1"/>
    <row r="11189" s="179" customFormat="1"/>
    <row r="11190" s="179" customFormat="1"/>
    <row r="11191" s="179" customFormat="1"/>
    <row r="11192" s="179" customFormat="1"/>
    <row r="11193" s="179" customFormat="1"/>
    <row r="11194" s="179" customFormat="1"/>
    <row r="11195" s="179" customFormat="1"/>
    <row r="11196" s="179" customFormat="1"/>
    <row r="11197" s="179" customFormat="1"/>
    <row r="11198" s="179" customFormat="1"/>
    <row r="11199" s="179" customFormat="1"/>
    <row r="11200" s="179" customFormat="1"/>
    <row r="11201" s="179" customFormat="1"/>
    <row r="11202" s="179" customFormat="1"/>
    <row r="11203" s="179" customFormat="1"/>
    <row r="11204" s="179" customFormat="1"/>
    <row r="11205" s="179" customFormat="1"/>
    <row r="11206" s="179" customFormat="1"/>
    <row r="11207" s="179" customFormat="1"/>
    <row r="11208" s="179" customFormat="1"/>
    <row r="11209" s="179" customFormat="1"/>
    <row r="11210" s="179" customFormat="1"/>
    <row r="11211" s="179" customFormat="1"/>
    <row r="11212" s="179" customFormat="1"/>
    <row r="11213" s="179" customFormat="1"/>
    <row r="11214" s="179" customFormat="1"/>
    <row r="11215" s="179" customFormat="1"/>
    <row r="11216" s="179" customFormat="1"/>
    <row r="11217" s="179" customFormat="1"/>
    <row r="11218" s="179" customFormat="1"/>
    <row r="11219" s="179" customFormat="1"/>
    <row r="11220" s="179" customFormat="1"/>
    <row r="11221" s="179" customFormat="1"/>
    <row r="11222" s="179" customFormat="1"/>
    <row r="11223" s="179" customFormat="1"/>
    <row r="11224" s="179" customFormat="1"/>
    <row r="11225" s="179" customFormat="1"/>
    <row r="11226" s="179" customFormat="1"/>
    <row r="11227" s="179" customFormat="1"/>
    <row r="11228" s="179" customFormat="1"/>
    <row r="11229" s="179" customFormat="1"/>
    <row r="11230" s="179" customFormat="1"/>
    <row r="11231" s="179" customFormat="1"/>
    <row r="11232" s="179" customFormat="1"/>
    <row r="11233" s="179" customFormat="1"/>
    <row r="11234" s="179" customFormat="1"/>
    <row r="11235" s="179" customFormat="1"/>
    <row r="11236" s="179" customFormat="1"/>
    <row r="11237" s="179" customFormat="1"/>
    <row r="11238" s="179" customFormat="1"/>
    <row r="11239" s="179" customFormat="1"/>
    <row r="11240" s="179" customFormat="1"/>
    <row r="11241" s="179" customFormat="1"/>
    <row r="11242" s="179" customFormat="1"/>
    <row r="11243" s="179" customFormat="1"/>
    <row r="11244" s="179" customFormat="1"/>
    <row r="11245" s="179" customFormat="1"/>
    <row r="11246" s="179" customFormat="1"/>
    <row r="11247" s="179" customFormat="1"/>
    <row r="11248" s="179" customFormat="1"/>
    <row r="11249" s="179" customFormat="1"/>
    <row r="11250" s="179" customFormat="1"/>
    <row r="11251" s="179" customFormat="1"/>
    <row r="11252" s="179" customFormat="1"/>
    <row r="11253" s="179" customFormat="1"/>
    <row r="11254" s="179" customFormat="1"/>
    <row r="11255" s="179" customFormat="1"/>
    <row r="11256" s="179" customFormat="1"/>
    <row r="11257" s="179" customFormat="1"/>
    <row r="11258" s="179" customFormat="1"/>
    <row r="11259" s="179" customFormat="1"/>
    <row r="11260" s="179" customFormat="1"/>
    <row r="11261" s="179" customFormat="1"/>
    <row r="11262" s="179" customFormat="1"/>
    <row r="11263" s="179" customFormat="1"/>
    <row r="11264" s="179" customFormat="1"/>
    <row r="11265" s="179" customFormat="1"/>
    <row r="11266" s="179" customFormat="1"/>
    <row r="11267" s="179" customFormat="1"/>
    <row r="11268" s="179" customFormat="1"/>
    <row r="11269" s="179" customFormat="1"/>
    <row r="11270" s="179" customFormat="1"/>
    <row r="11271" s="179" customFormat="1"/>
    <row r="11272" s="179" customFormat="1"/>
    <row r="11273" s="179" customFormat="1"/>
    <row r="11274" s="179" customFormat="1"/>
    <row r="11275" s="179" customFormat="1"/>
    <row r="11276" s="179" customFormat="1"/>
    <row r="11277" s="179" customFormat="1"/>
    <row r="11278" s="179" customFormat="1"/>
    <row r="11279" s="179" customFormat="1"/>
    <row r="11280" s="179" customFormat="1"/>
    <row r="11281" s="179" customFormat="1"/>
    <row r="11282" s="179" customFormat="1"/>
    <row r="11283" s="179" customFormat="1"/>
    <row r="11284" s="179" customFormat="1"/>
    <row r="11285" s="179" customFormat="1"/>
    <row r="11286" s="179" customFormat="1"/>
    <row r="11287" s="179" customFormat="1"/>
    <row r="11288" s="179" customFormat="1"/>
    <row r="11289" s="179" customFormat="1"/>
    <row r="11290" s="179" customFormat="1"/>
    <row r="11291" s="179" customFormat="1"/>
    <row r="11292" s="179" customFormat="1"/>
    <row r="11293" s="179" customFormat="1"/>
    <row r="11294" s="179" customFormat="1"/>
    <row r="11295" s="179" customFormat="1"/>
    <row r="11296" s="179" customFormat="1"/>
    <row r="11297" s="179" customFormat="1"/>
    <row r="11298" s="179" customFormat="1"/>
    <row r="11299" s="179" customFormat="1"/>
    <row r="11300" s="179" customFormat="1"/>
    <row r="11301" s="179" customFormat="1"/>
    <row r="11302" s="179" customFormat="1"/>
    <row r="11303" s="179" customFormat="1"/>
    <row r="11304" s="179" customFormat="1"/>
    <row r="11305" s="179" customFormat="1"/>
    <row r="11306" s="179" customFormat="1"/>
    <row r="11307" s="179" customFormat="1"/>
    <row r="11308" s="179" customFormat="1"/>
    <row r="11309" s="179" customFormat="1"/>
    <row r="11310" s="179" customFormat="1"/>
    <row r="11311" s="179" customFormat="1"/>
    <row r="11312" s="179" customFormat="1"/>
    <row r="11313" s="179" customFormat="1"/>
    <row r="11314" s="179" customFormat="1"/>
    <row r="11315" s="179" customFormat="1"/>
    <row r="11316" s="179" customFormat="1"/>
    <row r="11317" s="179" customFormat="1"/>
    <row r="11318" s="179" customFormat="1"/>
    <row r="11319" s="179" customFormat="1"/>
    <row r="11320" s="179" customFormat="1"/>
    <row r="11321" s="179" customFormat="1"/>
    <row r="11322" s="179" customFormat="1"/>
    <row r="11323" s="179" customFormat="1"/>
    <row r="11324" s="179" customFormat="1"/>
    <row r="11325" s="179" customFormat="1"/>
    <row r="11326" s="179" customFormat="1"/>
    <row r="11327" s="179" customFormat="1"/>
    <row r="11328" s="179" customFormat="1"/>
    <row r="11329" s="179" customFormat="1"/>
    <row r="11330" s="179" customFormat="1"/>
    <row r="11331" s="179" customFormat="1"/>
    <row r="11332" s="179" customFormat="1"/>
    <row r="11333" s="179" customFormat="1"/>
    <row r="11334" s="179" customFormat="1"/>
    <row r="11335" s="179" customFormat="1"/>
    <row r="11336" s="179" customFormat="1"/>
    <row r="11337" s="179" customFormat="1"/>
    <row r="11338" s="179" customFormat="1"/>
    <row r="11339" s="179" customFormat="1"/>
    <row r="11340" s="179" customFormat="1"/>
    <row r="11341" s="179" customFormat="1"/>
    <row r="11342" s="179" customFormat="1"/>
    <row r="11343" s="179" customFormat="1"/>
    <row r="11344" s="179" customFormat="1"/>
    <row r="11345" s="179" customFormat="1"/>
    <row r="11346" s="179" customFormat="1"/>
    <row r="11347" s="179" customFormat="1"/>
    <row r="11348" s="179" customFormat="1"/>
    <row r="11349" s="179" customFormat="1"/>
    <row r="11350" s="179" customFormat="1"/>
    <row r="11351" s="179" customFormat="1"/>
    <row r="11352" s="179" customFormat="1"/>
    <row r="11353" s="179" customFormat="1"/>
    <row r="11354" s="179" customFormat="1"/>
    <row r="11355" s="179" customFormat="1"/>
    <row r="11356" s="179" customFormat="1"/>
    <row r="11357" s="179" customFormat="1"/>
    <row r="11358" s="179" customFormat="1"/>
    <row r="11359" s="179" customFormat="1"/>
    <row r="11360" s="179" customFormat="1"/>
    <row r="11361" s="179" customFormat="1"/>
    <row r="11362" s="179" customFormat="1"/>
    <row r="11363" s="179" customFormat="1"/>
    <row r="11364" s="179" customFormat="1"/>
    <row r="11365" s="179" customFormat="1"/>
    <row r="11366" s="179" customFormat="1"/>
    <row r="11367" s="179" customFormat="1"/>
    <row r="11368" s="179" customFormat="1"/>
    <row r="11369" s="179" customFormat="1"/>
    <row r="11370" s="179" customFormat="1"/>
    <row r="11371" s="179" customFormat="1"/>
    <row r="11372" s="179" customFormat="1"/>
    <row r="11373" s="179" customFormat="1"/>
    <row r="11374" s="179" customFormat="1"/>
    <row r="11375" s="179" customFormat="1"/>
    <row r="11376" s="179" customFormat="1"/>
    <row r="11377" s="179" customFormat="1"/>
    <row r="11378" s="179" customFormat="1"/>
    <row r="11379" s="179" customFormat="1"/>
    <row r="11380" s="179" customFormat="1"/>
    <row r="11381" s="179" customFormat="1"/>
    <row r="11382" s="179" customFormat="1"/>
    <row r="11383" s="179" customFormat="1"/>
    <row r="11384" s="179" customFormat="1"/>
    <row r="11385" s="179" customFormat="1"/>
    <row r="11386" s="179" customFormat="1"/>
    <row r="11387" s="179" customFormat="1"/>
    <row r="11388" s="179" customFormat="1"/>
    <row r="11389" s="179" customFormat="1"/>
    <row r="11390" s="179" customFormat="1"/>
    <row r="11391" s="179" customFormat="1"/>
    <row r="11392" s="179" customFormat="1"/>
    <row r="11393" s="179" customFormat="1"/>
    <row r="11394" s="179" customFormat="1"/>
    <row r="11395" s="179" customFormat="1"/>
    <row r="11396" s="179" customFormat="1"/>
    <row r="11397" s="179" customFormat="1"/>
    <row r="11398" s="179" customFormat="1"/>
    <row r="11399" s="179" customFormat="1"/>
    <row r="11400" s="179" customFormat="1"/>
    <row r="11401" s="179" customFormat="1"/>
    <row r="11402" s="179" customFormat="1"/>
    <row r="11403" s="179" customFormat="1"/>
    <row r="11404" s="179" customFormat="1"/>
    <row r="11405" s="179" customFormat="1"/>
    <row r="11406" s="179" customFormat="1"/>
    <row r="11407" s="179" customFormat="1"/>
    <row r="11408" s="179" customFormat="1"/>
    <row r="11409" s="179" customFormat="1"/>
    <row r="11410" s="179" customFormat="1"/>
    <row r="11411" s="179" customFormat="1"/>
    <row r="11412" s="179" customFormat="1"/>
    <row r="11413" s="179" customFormat="1"/>
    <row r="11414" s="179" customFormat="1"/>
    <row r="11415" s="179" customFormat="1"/>
    <row r="11416" s="179" customFormat="1"/>
    <row r="11417" s="179" customFormat="1"/>
    <row r="11418" s="179" customFormat="1"/>
    <row r="11419" s="179" customFormat="1"/>
    <row r="11420" s="179" customFormat="1"/>
    <row r="11421" s="179" customFormat="1"/>
    <row r="11422" s="179" customFormat="1"/>
    <row r="11423" s="179" customFormat="1"/>
    <row r="11424" s="179" customFormat="1"/>
    <row r="11425" s="179" customFormat="1"/>
    <row r="11426" s="179" customFormat="1"/>
    <row r="11427" s="179" customFormat="1"/>
    <row r="11428" s="179" customFormat="1"/>
    <row r="11429" s="179" customFormat="1"/>
    <row r="11430" s="179" customFormat="1"/>
    <row r="11431" s="179" customFormat="1"/>
    <row r="11432" s="179" customFormat="1"/>
    <row r="11433" s="179" customFormat="1"/>
    <row r="11434" s="179" customFormat="1"/>
    <row r="11435" s="179" customFormat="1"/>
    <row r="11436" s="179" customFormat="1"/>
    <row r="11437" s="179" customFormat="1"/>
    <row r="11438" s="179" customFormat="1"/>
    <row r="11439" s="179" customFormat="1"/>
    <row r="11440" s="179" customFormat="1"/>
    <row r="11441" s="179" customFormat="1"/>
    <row r="11442" s="179" customFormat="1"/>
    <row r="11443" s="179" customFormat="1"/>
    <row r="11444" s="179" customFormat="1"/>
    <row r="11445" s="179" customFormat="1"/>
    <row r="11446" s="179" customFormat="1"/>
    <row r="11447" s="179" customFormat="1"/>
    <row r="11448" s="179" customFormat="1"/>
    <row r="11449" s="179" customFormat="1"/>
    <row r="11450" s="179" customFormat="1"/>
    <row r="11451" s="179" customFormat="1"/>
    <row r="11452" s="179" customFormat="1"/>
    <row r="11453" s="179" customFormat="1"/>
    <row r="11454" s="179" customFormat="1"/>
    <row r="11455" s="179" customFormat="1"/>
    <row r="11456" s="179" customFormat="1"/>
    <row r="11457" s="179" customFormat="1"/>
    <row r="11458" s="179" customFormat="1"/>
    <row r="11459" s="179" customFormat="1"/>
    <row r="11460" s="179" customFormat="1"/>
    <row r="11461" s="179" customFormat="1"/>
    <row r="11462" s="179" customFormat="1"/>
    <row r="11463" s="179" customFormat="1"/>
    <row r="11464" s="179" customFormat="1"/>
    <row r="11465" s="179" customFormat="1"/>
    <row r="11466" s="179" customFormat="1"/>
    <row r="11467" s="179" customFormat="1"/>
    <row r="11468" s="179" customFormat="1"/>
    <row r="11469" s="179" customFormat="1"/>
    <row r="11470" s="179" customFormat="1"/>
    <row r="11471" s="179" customFormat="1"/>
    <row r="11472" s="179" customFormat="1"/>
    <row r="11473" s="179" customFormat="1"/>
    <row r="11474" s="179" customFormat="1"/>
    <row r="11475" s="179" customFormat="1"/>
    <row r="11476" s="179" customFormat="1"/>
    <row r="11477" s="179" customFormat="1"/>
    <row r="11478" s="179" customFormat="1"/>
    <row r="11479" s="179" customFormat="1"/>
    <row r="11480" s="179" customFormat="1"/>
    <row r="11481" s="179" customFormat="1"/>
    <row r="11482" s="179" customFormat="1"/>
    <row r="11483" s="179" customFormat="1"/>
    <row r="11484" s="179" customFormat="1"/>
    <row r="11485" s="179" customFormat="1"/>
    <row r="11486" s="179" customFormat="1"/>
    <row r="11487" s="179" customFormat="1"/>
    <row r="11488" s="179" customFormat="1"/>
    <row r="11489" s="179" customFormat="1"/>
    <row r="11490" s="179" customFormat="1"/>
    <row r="11491" s="179" customFormat="1"/>
    <row r="11492" s="179" customFormat="1"/>
    <row r="11493" s="179" customFormat="1"/>
    <row r="11494" s="179" customFormat="1"/>
    <row r="11495" s="179" customFormat="1"/>
    <row r="11496" s="179" customFormat="1"/>
    <row r="11497" s="179" customFormat="1"/>
    <row r="11498" s="179" customFormat="1"/>
    <row r="11499" s="179" customFormat="1"/>
    <row r="11500" s="179" customFormat="1"/>
    <row r="11501" s="179" customFormat="1"/>
    <row r="11502" s="179" customFormat="1"/>
    <row r="11503" s="179" customFormat="1"/>
    <row r="11504" s="179" customFormat="1"/>
    <row r="11505" s="179" customFormat="1"/>
    <row r="11506" s="179" customFormat="1"/>
    <row r="11507" s="179" customFormat="1"/>
    <row r="11508" s="179" customFormat="1"/>
    <row r="11509" s="179" customFormat="1"/>
    <row r="11510" s="179" customFormat="1"/>
    <row r="11511" s="179" customFormat="1"/>
    <row r="11512" s="179" customFormat="1"/>
    <row r="11513" s="179" customFormat="1"/>
    <row r="11514" s="179" customFormat="1"/>
    <row r="11515" s="179" customFormat="1"/>
    <row r="11516" s="179" customFormat="1"/>
    <row r="11517" s="179" customFormat="1"/>
    <row r="11518" s="179" customFormat="1"/>
    <row r="11519" s="179" customFormat="1"/>
    <row r="11520" s="179" customFormat="1"/>
    <row r="11521" s="179" customFormat="1"/>
    <row r="11522" s="179" customFormat="1"/>
    <row r="11523" s="179" customFormat="1"/>
    <row r="11524" s="179" customFormat="1"/>
    <row r="11525" s="179" customFormat="1"/>
    <row r="11526" s="179" customFormat="1"/>
    <row r="11527" s="179" customFormat="1"/>
    <row r="11528" s="179" customFormat="1"/>
    <row r="11529" s="179" customFormat="1"/>
    <row r="11530" s="179" customFormat="1"/>
    <row r="11531" s="179" customFormat="1"/>
    <row r="11532" s="179" customFormat="1"/>
    <row r="11533" s="179" customFormat="1"/>
    <row r="11534" s="179" customFormat="1"/>
    <row r="11535" s="179" customFormat="1"/>
    <row r="11536" s="179" customFormat="1"/>
    <row r="11537" s="179" customFormat="1"/>
    <row r="11538" s="179" customFormat="1"/>
    <row r="11539" s="179" customFormat="1"/>
    <row r="11540" s="179" customFormat="1"/>
    <row r="11541" s="179" customFormat="1"/>
    <row r="11542" s="179" customFormat="1"/>
    <row r="11543" s="179" customFormat="1"/>
    <row r="11544" s="179" customFormat="1"/>
    <row r="11545" s="179" customFormat="1"/>
    <row r="11546" s="179" customFormat="1"/>
    <row r="11547" s="179" customFormat="1"/>
    <row r="11548" s="179" customFormat="1"/>
    <row r="11549" s="179" customFormat="1"/>
    <row r="11550" s="179" customFormat="1"/>
    <row r="11551" s="179" customFormat="1"/>
    <row r="11552" s="179" customFormat="1"/>
    <row r="11553" s="179" customFormat="1"/>
    <row r="11554" s="179" customFormat="1"/>
    <row r="11555" s="179" customFormat="1"/>
    <row r="11556" s="179" customFormat="1"/>
    <row r="11557" s="179" customFormat="1"/>
    <row r="11558" s="179" customFormat="1"/>
    <row r="11559" s="179" customFormat="1"/>
    <row r="11560" s="179" customFormat="1"/>
    <row r="11561" s="179" customFormat="1"/>
    <row r="11562" s="179" customFormat="1"/>
    <row r="11563" s="179" customFormat="1"/>
    <row r="11564" s="179" customFormat="1"/>
    <row r="11565" s="179" customFormat="1"/>
    <row r="11566" s="179" customFormat="1"/>
    <row r="11567" s="179" customFormat="1"/>
    <row r="11568" s="179" customFormat="1"/>
    <row r="11569" s="179" customFormat="1"/>
    <row r="11570" s="179" customFormat="1"/>
    <row r="11571" s="179" customFormat="1"/>
    <row r="11572" s="179" customFormat="1"/>
    <row r="11573" s="179" customFormat="1"/>
    <row r="11574" s="179" customFormat="1"/>
    <row r="11575" s="179" customFormat="1"/>
    <row r="11576" s="179" customFormat="1"/>
    <row r="11577" s="179" customFormat="1"/>
    <row r="11578" s="179" customFormat="1"/>
    <row r="11579" s="179" customFormat="1"/>
    <row r="11580" s="179" customFormat="1"/>
    <row r="11581" s="179" customFormat="1"/>
    <row r="11582" s="179" customFormat="1"/>
    <row r="11583" s="179" customFormat="1"/>
    <row r="11584" s="179" customFormat="1"/>
    <row r="11585" s="179" customFormat="1"/>
    <row r="11586" s="179" customFormat="1"/>
    <row r="11587" s="179" customFormat="1"/>
    <row r="11588" s="179" customFormat="1"/>
    <row r="11589" s="179" customFormat="1"/>
    <row r="11590" s="179" customFormat="1"/>
    <row r="11591" s="179" customFormat="1"/>
    <row r="11592" s="179" customFormat="1"/>
    <row r="11593" s="179" customFormat="1"/>
    <row r="11594" s="179" customFormat="1"/>
    <row r="11595" s="179" customFormat="1"/>
    <row r="11596" s="179" customFormat="1"/>
    <row r="11597" s="179" customFormat="1"/>
    <row r="11598" s="179" customFormat="1"/>
    <row r="11599" s="179" customFormat="1"/>
    <row r="11600" s="179" customFormat="1"/>
    <row r="11601" s="179" customFormat="1"/>
    <row r="11602" s="179" customFormat="1"/>
    <row r="11603" s="179" customFormat="1"/>
    <row r="11604" s="179" customFormat="1"/>
    <row r="11605" s="179" customFormat="1"/>
    <row r="11606" s="179" customFormat="1"/>
    <row r="11607" s="179" customFormat="1"/>
    <row r="11608" s="179" customFormat="1"/>
    <row r="11609" s="179" customFormat="1"/>
    <row r="11610" s="179" customFormat="1"/>
    <row r="11611" s="179" customFormat="1"/>
    <row r="11612" s="179" customFormat="1"/>
    <row r="11613" s="179" customFormat="1"/>
    <row r="11614" s="179" customFormat="1"/>
    <row r="11615" s="179" customFormat="1"/>
    <row r="11616" s="179" customFormat="1"/>
    <row r="11617" s="179" customFormat="1"/>
    <row r="11618" s="179" customFormat="1"/>
    <row r="11619" s="179" customFormat="1"/>
    <row r="11620" s="179" customFormat="1"/>
    <row r="11621" s="179" customFormat="1"/>
    <row r="11622" s="179" customFormat="1"/>
    <row r="11623" s="179" customFormat="1"/>
    <row r="11624" s="179" customFormat="1"/>
    <row r="11625" s="179" customFormat="1"/>
    <row r="11626" s="179" customFormat="1"/>
    <row r="11627" s="179" customFormat="1"/>
    <row r="11628" s="179" customFormat="1"/>
    <row r="11629" s="179" customFormat="1"/>
    <row r="11630" s="179" customFormat="1"/>
    <row r="11631" s="179" customFormat="1"/>
    <row r="11632" s="179" customFormat="1"/>
    <row r="11633" s="179" customFormat="1"/>
    <row r="11634" s="179" customFormat="1"/>
    <row r="11635" s="179" customFormat="1"/>
    <row r="11636" s="179" customFormat="1"/>
    <row r="11637" s="179" customFormat="1"/>
    <row r="11638" s="179" customFormat="1"/>
    <row r="11639" s="179" customFormat="1"/>
    <row r="11640" s="179" customFormat="1"/>
    <row r="11641" s="179" customFormat="1"/>
    <row r="11642" s="179" customFormat="1"/>
    <row r="11643" s="179" customFormat="1"/>
    <row r="11644" s="179" customFormat="1"/>
    <row r="11645" s="179" customFormat="1"/>
    <row r="11646" s="179" customFormat="1"/>
    <row r="11647" s="179" customFormat="1"/>
    <row r="11648" s="179" customFormat="1"/>
    <row r="11649" s="179" customFormat="1"/>
    <row r="11650" s="179" customFormat="1"/>
    <row r="11651" s="179" customFormat="1"/>
    <row r="11652" s="179" customFormat="1"/>
    <row r="11653" s="179" customFormat="1"/>
    <row r="11654" s="179" customFormat="1"/>
    <row r="11655" s="179" customFormat="1"/>
    <row r="11656" s="179" customFormat="1"/>
    <row r="11657" s="179" customFormat="1"/>
    <row r="11658" s="179" customFormat="1"/>
    <row r="11659" s="179" customFormat="1"/>
    <row r="11660" s="179" customFormat="1"/>
    <row r="11661" s="179" customFormat="1"/>
    <row r="11662" s="179" customFormat="1"/>
    <row r="11663" s="179" customFormat="1"/>
    <row r="11664" s="179" customFormat="1"/>
    <row r="11665" s="179" customFormat="1"/>
    <row r="11666" s="179" customFormat="1"/>
    <row r="11667" s="179" customFormat="1"/>
    <row r="11668" s="179" customFormat="1"/>
    <row r="11669" s="179" customFormat="1"/>
    <row r="11670" s="179" customFormat="1"/>
    <row r="11671" s="179" customFormat="1"/>
    <row r="11672" s="179" customFormat="1"/>
    <row r="11673" s="179" customFormat="1"/>
    <row r="11674" s="179" customFormat="1"/>
    <row r="11675" s="179" customFormat="1"/>
    <row r="11676" s="179" customFormat="1"/>
    <row r="11677" s="179" customFormat="1"/>
    <row r="11678" s="179" customFormat="1"/>
    <row r="11679" s="179" customFormat="1"/>
    <row r="11680" s="179" customFormat="1"/>
    <row r="11681" s="179" customFormat="1"/>
    <row r="11682" s="179" customFormat="1"/>
    <row r="11683" s="179" customFormat="1"/>
    <row r="11684" s="179" customFormat="1"/>
    <row r="11685" s="179" customFormat="1"/>
    <row r="11686" s="179" customFormat="1"/>
    <row r="11687" s="179" customFormat="1"/>
    <row r="11688" s="179" customFormat="1"/>
    <row r="11689" s="179" customFormat="1"/>
    <row r="11690" s="179" customFormat="1"/>
    <row r="11691" s="179" customFormat="1"/>
    <row r="11692" s="179" customFormat="1"/>
    <row r="11693" s="179" customFormat="1"/>
    <row r="11694" s="179" customFormat="1"/>
    <row r="11695" s="179" customFormat="1"/>
    <row r="11696" s="179" customFormat="1"/>
    <row r="11697" s="179" customFormat="1"/>
    <row r="11698" s="179" customFormat="1"/>
    <row r="11699" s="179" customFormat="1"/>
    <row r="11700" s="179" customFormat="1"/>
    <row r="11701" s="179" customFormat="1"/>
    <row r="11702" s="179" customFormat="1"/>
    <row r="11703" s="179" customFormat="1"/>
    <row r="11704" s="179" customFormat="1"/>
    <row r="11705" s="179" customFormat="1"/>
    <row r="11706" s="179" customFormat="1"/>
    <row r="11707" s="179" customFormat="1"/>
    <row r="11708" s="179" customFormat="1"/>
    <row r="11709" s="179" customFormat="1"/>
    <row r="11710" s="179" customFormat="1"/>
    <row r="11711" s="179" customFormat="1"/>
    <row r="11712" s="179" customFormat="1"/>
    <row r="11713" s="179" customFormat="1"/>
    <row r="11714" s="179" customFormat="1"/>
    <row r="11715" s="179" customFormat="1"/>
    <row r="11716" s="179" customFormat="1"/>
    <row r="11717" s="179" customFormat="1"/>
    <row r="11718" s="179" customFormat="1"/>
    <row r="11719" s="179" customFormat="1"/>
    <row r="11720" s="179" customFormat="1"/>
    <row r="11721" s="179" customFormat="1"/>
    <row r="11722" s="179" customFormat="1"/>
    <row r="11723" s="179" customFormat="1"/>
    <row r="11724" s="179" customFormat="1"/>
    <row r="11725" s="179" customFormat="1"/>
    <row r="11726" s="179" customFormat="1"/>
    <row r="11727" s="179" customFormat="1"/>
    <row r="11728" s="179" customFormat="1"/>
    <row r="11729" s="179" customFormat="1"/>
    <row r="11730" s="179" customFormat="1"/>
    <row r="11731" s="179" customFormat="1"/>
    <row r="11732" s="179" customFormat="1"/>
    <row r="11733" s="179" customFormat="1"/>
    <row r="11734" s="179" customFormat="1"/>
    <row r="11735" s="179" customFormat="1"/>
    <row r="11736" s="179" customFormat="1"/>
    <row r="11737" s="179" customFormat="1"/>
    <row r="11738" s="179" customFormat="1"/>
    <row r="11739" s="179" customFormat="1"/>
    <row r="11740" s="179" customFormat="1"/>
    <row r="11741" s="179" customFormat="1"/>
    <row r="11742" s="179" customFormat="1"/>
    <row r="11743" s="179" customFormat="1"/>
    <row r="11744" s="179" customFormat="1"/>
    <row r="11745" s="179" customFormat="1"/>
    <row r="11746" s="179" customFormat="1"/>
    <row r="11747" s="179" customFormat="1"/>
    <row r="11748" s="179" customFormat="1"/>
    <row r="11749" s="179" customFormat="1"/>
    <row r="11750" s="179" customFormat="1"/>
    <row r="11751" s="179" customFormat="1"/>
    <row r="11752" s="179" customFormat="1"/>
    <row r="11753" s="179" customFormat="1"/>
    <row r="11754" s="179" customFormat="1"/>
    <row r="11755" s="179" customFormat="1"/>
    <row r="11756" s="179" customFormat="1"/>
    <row r="11757" s="179" customFormat="1"/>
    <row r="11758" s="179" customFormat="1"/>
    <row r="11759" s="179" customFormat="1"/>
    <row r="11760" s="179" customFormat="1"/>
    <row r="11761" s="179" customFormat="1"/>
    <row r="11762" s="179" customFormat="1"/>
    <row r="11763" s="179" customFormat="1"/>
    <row r="11764" s="179" customFormat="1"/>
    <row r="11765" s="179" customFormat="1"/>
    <row r="11766" s="179" customFormat="1"/>
    <row r="11767" s="179" customFormat="1"/>
    <row r="11768" s="179" customFormat="1"/>
    <row r="11769" s="179" customFormat="1"/>
    <row r="11770" s="179" customFormat="1"/>
    <row r="11771" s="179" customFormat="1"/>
    <row r="11772" s="179" customFormat="1"/>
    <row r="11773" s="179" customFormat="1"/>
    <row r="11774" s="179" customFormat="1"/>
    <row r="11775" s="179" customFormat="1"/>
    <row r="11776" s="179" customFormat="1"/>
    <row r="11777" s="179" customFormat="1"/>
    <row r="11778" s="179" customFormat="1"/>
    <row r="11779" s="179" customFormat="1"/>
    <row r="11780" s="179" customFormat="1"/>
    <row r="11781" s="179" customFormat="1"/>
    <row r="11782" s="179" customFormat="1"/>
    <row r="11783" s="179" customFormat="1"/>
    <row r="11784" s="179" customFormat="1"/>
    <row r="11785" s="179" customFormat="1"/>
    <row r="11786" s="179" customFormat="1"/>
    <row r="11787" s="179" customFormat="1"/>
    <row r="11788" s="179" customFormat="1"/>
    <row r="11789" s="179" customFormat="1"/>
    <row r="11790" s="179" customFormat="1"/>
    <row r="11791" s="179" customFormat="1"/>
    <row r="11792" s="179" customFormat="1"/>
    <row r="11793" s="179" customFormat="1"/>
    <row r="11794" s="179" customFormat="1"/>
    <row r="11795" s="179" customFormat="1"/>
    <row r="11796" s="179" customFormat="1"/>
    <row r="11797" s="179" customFormat="1"/>
    <row r="11798" s="179" customFormat="1"/>
    <row r="11799" s="179" customFormat="1"/>
    <row r="11800" s="179" customFormat="1"/>
    <row r="11801" s="179" customFormat="1"/>
    <row r="11802" s="179" customFormat="1"/>
    <row r="11803" s="179" customFormat="1"/>
    <row r="11804" s="179" customFormat="1"/>
    <row r="11805" s="179" customFormat="1"/>
    <row r="11806" s="179" customFormat="1"/>
    <row r="11807" s="179" customFormat="1"/>
    <row r="11808" s="179" customFormat="1"/>
    <row r="11809" s="179" customFormat="1"/>
    <row r="11810" s="179" customFormat="1"/>
    <row r="11811" s="179" customFormat="1"/>
    <row r="11812" s="179" customFormat="1"/>
    <row r="11813" s="179" customFormat="1"/>
    <row r="11814" s="179" customFormat="1"/>
    <row r="11815" s="179" customFormat="1"/>
    <row r="11816" s="179" customFormat="1"/>
    <row r="11817" s="179" customFormat="1"/>
    <row r="11818" s="179" customFormat="1"/>
    <row r="11819" s="179" customFormat="1"/>
    <row r="11820" s="179" customFormat="1"/>
    <row r="11821" s="179" customFormat="1"/>
    <row r="11822" s="179" customFormat="1"/>
    <row r="11823" s="179" customFormat="1"/>
    <row r="11824" s="179" customFormat="1"/>
    <row r="11825" s="179" customFormat="1"/>
    <row r="11826" s="179" customFormat="1"/>
    <row r="11827" s="179" customFormat="1"/>
    <row r="11828" s="179" customFormat="1"/>
    <row r="11829" s="179" customFormat="1"/>
    <row r="11830" s="179" customFormat="1"/>
    <row r="11831" s="179" customFormat="1"/>
    <row r="11832" s="179" customFormat="1"/>
    <row r="11833" s="179" customFormat="1"/>
    <row r="11834" s="179" customFormat="1"/>
    <row r="11835" s="179" customFormat="1"/>
    <row r="11836" s="179" customFormat="1"/>
    <row r="11837" s="179" customFormat="1"/>
    <row r="11838" s="179" customFormat="1"/>
    <row r="11839" s="179" customFormat="1"/>
    <row r="11840" s="179" customFormat="1"/>
    <row r="11841" s="179" customFormat="1"/>
    <row r="11842" s="179" customFormat="1"/>
    <row r="11843" s="179" customFormat="1"/>
    <row r="11844" s="179" customFormat="1"/>
    <row r="11845" s="179" customFormat="1"/>
    <row r="11846" s="179" customFormat="1"/>
    <row r="11847" s="179" customFormat="1"/>
    <row r="11848" s="179" customFormat="1"/>
    <row r="11849" s="179" customFormat="1"/>
    <row r="11850" s="179" customFormat="1"/>
    <row r="11851" s="179" customFormat="1"/>
    <row r="11852" s="179" customFormat="1"/>
    <row r="11853" s="179" customFormat="1"/>
    <row r="11854" s="179" customFormat="1"/>
    <row r="11855" s="179" customFormat="1"/>
    <row r="11856" s="179" customFormat="1"/>
    <row r="11857" s="179" customFormat="1"/>
    <row r="11858" s="179" customFormat="1"/>
    <row r="11859" s="179" customFormat="1"/>
    <row r="11860" s="179" customFormat="1"/>
    <row r="11861" s="179" customFormat="1"/>
    <row r="11862" s="179" customFormat="1"/>
    <row r="11863" s="179" customFormat="1"/>
    <row r="11864" s="179" customFormat="1"/>
    <row r="11865" s="179" customFormat="1"/>
    <row r="11866" s="179" customFormat="1"/>
    <row r="11867" s="179" customFormat="1"/>
    <row r="11868" s="179" customFormat="1"/>
    <row r="11869" s="179" customFormat="1"/>
    <row r="11870" s="179" customFormat="1"/>
    <row r="11871" s="179" customFormat="1"/>
    <row r="11872" s="179" customFormat="1"/>
    <row r="11873" s="179" customFormat="1"/>
    <row r="11874" s="179" customFormat="1"/>
    <row r="11875" s="179" customFormat="1"/>
    <row r="11876" s="179" customFormat="1"/>
    <row r="11877" s="179" customFormat="1"/>
    <row r="11878" s="179" customFormat="1"/>
    <row r="11879" s="179" customFormat="1"/>
    <row r="11880" s="179" customFormat="1"/>
    <row r="11881" s="179" customFormat="1"/>
    <row r="11882" s="179" customFormat="1"/>
    <row r="11883" s="179" customFormat="1"/>
    <row r="11884" s="179" customFormat="1"/>
    <row r="11885" s="179" customFormat="1"/>
    <row r="11886" s="179" customFormat="1"/>
    <row r="11887" s="179" customFormat="1"/>
    <row r="11888" s="179" customFormat="1"/>
    <row r="11889" s="179" customFormat="1"/>
    <row r="11890" s="179" customFormat="1"/>
    <row r="11891" s="179" customFormat="1"/>
    <row r="11892" s="179" customFormat="1"/>
    <row r="11893" s="179" customFormat="1"/>
    <row r="11894" s="179" customFormat="1"/>
    <row r="11895" s="179" customFormat="1"/>
    <row r="11896" s="179" customFormat="1"/>
    <row r="11897" s="179" customFormat="1"/>
    <row r="11898" s="179" customFormat="1"/>
    <row r="11899" s="179" customFormat="1"/>
    <row r="11900" s="179" customFormat="1"/>
    <row r="11901" s="179" customFormat="1"/>
    <row r="11902" s="179" customFormat="1"/>
    <row r="11903" s="179" customFormat="1"/>
    <row r="11904" s="179" customFormat="1"/>
    <row r="11905" s="179" customFormat="1"/>
    <row r="11906" s="179" customFormat="1"/>
    <row r="11907" s="179" customFormat="1"/>
    <row r="11908" s="179" customFormat="1"/>
    <row r="11909" s="179" customFormat="1"/>
    <row r="11910" s="179" customFormat="1"/>
    <row r="11911" s="179" customFormat="1"/>
    <row r="11912" s="179" customFormat="1"/>
    <row r="11913" s="179" customFormat="1"/>
    <row r="11914" s="179" customFormat="1"/>
    <row r="11915" s="179" customFormat="1"/>
    <row r="11916" s="179" customFormat="1"/>
    <row r="11917" s="179" customFormat="1"/>
    <row r="11918" s="179" customFormat="1"/>
    <row r="11919" s="179" customFormat="1"/>
    <row r="11920" s="179" customFormat="1"/>
    <row r="11921" s="179" customFormat="1"/>
    <row r="11922" s="179" customFormat="1"/>
    <row r="11923" s="179" customFormat="1"/>
    <row r="11924" s="179" customFormat="1"/>
    <row r="11925" s="179" customFormat="1"/>
    <row r="11926" s="179" customFormat="1"/>
    <row r="11927" s="179" customFormat="1"/>
    <row r="11928" s="179" customFormat="1"/>
    <row r="11929" s="179" customFormat="1"/>
    <row r="11930" s="179" customFormat="1"/>
    <row r="11931" s="179" customFormat="1"/>
    <row r="11932" s="179" customFormat="1"/>
    <row r="11933" s="179" customFormat="1"/>
    <row r="11934" s="179" customFormat="1"/>
    <row r="11935" s="179" customFormat="1"/>
    <row r="11936" s="179" customFormat="1"/>
    <row r="11937" s="179" customFormat="1"/>
    <row r="11938" s="179" customFormat="1"/>
    <row r="11939" s="179" customFormat="1"/>
    <row r="11940" s="179" customFormat="1"/>
    <row r="11941" s="179" customFormat="1"/>
    <row r="11942" s="179" customFormat="1"/>
    <row r="11943" s="179" customFormat="1"/>
    <row r="11944" s="179" customFormat="1"/>
    <row r="11945" s="179" customFormat="1"/>
    <row r="11946" s="179" customFormat="1"/>
    <row r="11947" s="179" customFormat="1"/>
    <row r="11948" s="179" customFormat="1"/>
    <row r="11949" s="179" customFormat="1"/>
    <row r="11950" s="179" customFormat="1"/>
    <row r="11951" s="179" customFormat="1"/>
    <row r="11952" s="179" customFormat="1"/>
    <row r="11953" s="179" customFormat="1"/>
    <row r="11954" s="179" customFormat="1"/>
    <row r="11955" s="179" customFormat="1"/>
    <row r="11956" s="179" customFormat="1"/>
    <row r="11957" s="179" customFormat="1"/>
    <row r="11958" s="179" customFormat="1"/>
    <row r="11959" s="179" customFormat="1"/>
    <row r="11960" s="179" customFormat="1"/>
    <row r="11961" s="179" customFormat="1"/>
    <row r="11962" s="179" customFormat="1"/>
    <row r="11963" s="179" customFormat="1"/>
    <row r="11964" s="179" customFormat="1"/>
    <row r="11965" s="179" customFormat="1"/>
    <row r="11966" s="179" customFormat="1"/>
    <row r="11967" s="179" customFormat="1"/>
    <row r="11968" s="179" customFormat="1"/>
    <row r="11969" s="179" customFormat="1"/>
    <row r="11970" s="179" customFormat="1"/>
    <row r="11971" s="179" customFormat="1"/>
    <row r="11972" s="179" customFormat="1"/>
    <row r="11973" s="179" customFormat="1"/>
    <row r="11974" s="179" customFormat="1"/>
    <row r="11975" s="179" customFormat="1"/>
    <row r="11976" s="179" customFormat="1"/>
    <row r="11977" s="179" customFormat="1"/>
    <row r="11978" s="179" customFormat="1"/>
    <row r="11979" s="179" customFormat="1"/>
    <row r="11980" s="179" customFormat="1"/>
    <row r="11981" s="179" customFormat="1"/>
    <row r="11982" s="179" customFormat="1"/>
    <row r="11983" s="179" customFormat="1"/>
    <row r="11984" s="179" customFormat="1"/>
    <row r="11985" s="179" customFormat="1"/>
    <row r="11986" s="179" customFormat="1"/>
    <row r="11987" s="179" customFormat="1"/>
    <row r="11988" s="179" customFormat="1"/>
    <row r="11989" s="179" customFormat="1"/>
    <row r="11990" s="179" customFormat="1"/>
    <row r="11991" s="179" customFormat="1"/>
    <row r="11992" s="179" customFormat="1"/>
    <row r="11993" s="179" customFormat="1"/>
    <row r="11994" s="179" customFormat="1"/>
    <row r="11995" s="179" customFormat="1"/>
    <row r="11996" s="179" customFormat="1"/>
    <row r="11997" s="179" customFormat="1"/>
    <row r="11998" s="179" customFormat="1"/>
    <row r="11999" s="179" customFormat="1"/>
    <row r="12000" s="179" customFormat="1"/>
    <row r="12001" s="179" customFormat="1"/>
    <row r="12002" s="179" customFormat="1"/>
    <row r="12003" s="179" customFormat="1"/>
    <row r="12004" s="179" customFormat="1"/>
    <row r="12005" s="179" customFormat="1"/>
    <row r="12006" s="179" customFormat="1"/>
    <row r="12007" s="179" customFormat="1"/>
    <row r="12008" s="179" customFormat="1"/>
    <row r="12009" s="179" customFormat="1"/>
    <row r="12010" s="179" customFormat="1"/>
    <row r="12011" s="179" customFormat="1"/>
    <row r="12012" s="179" customFormat="1"/>
    <row r="12013" s="179" customFormat="1"/>
    <row r="12014" s="179" customFormat="1"/>
    <row r="12015" s="179" customFormat="1"/>
    <row r="12016" s="179" customFormat="1"/>
    <row r="12017" s="179" customFormat="1"/>
    <row r="12018" s="179" customFormat="1"/>
    <row r="12019" s="179" customFormat="1"/>
    <row r="12020" s="179" customFormat="1"/>
    <row r="12021" s="179" customFormat="1"/>
    <row r="12022" s="179" customFormat="1"/>
    <row r="12023" s="179" customFormat="1"/>
    <row r="12024" s="179" customFormat="1"/>
    <row r="12025" s="179" customFormat="1"/>
    <row r="12026" s="179" customFormat="1"/>
    <row r="12027" s="179" customFormat="1"/>
    <row r="12028" s="179" customFormat="1"/>
    <row r="12029" s="179" customFormat="1"/>
    <row r="12030" s="179" customFormat="1"/>
    <row r="12031" s="179" customFormat="1"/>
    <row r="12032" s="179" customFormat="1"/>
    <row r="12033" s="179" customFormat="1"/>
    <row r="12034" s="179" customFormat="1"/>
    <row r="12035" s="179" customFormat="1"/>
    <row r="12036" s="179" customFormat="1"/>
    <row r="12037" s="179" customFormat="1"/>
    <row r="12038" s="179" customFormat="1"/>
    <row r="12039" s="179" customFormat="1"/>
    <row r="12040" s="179" customFormat="1"/>
    <row r="12041" s="179" customFormat="1"/>
    <row r="12042" s="179" customFormat="1"/>
    <row r="12043" s="179" customFormat="1"/>
    <row r="12044" s="179" customFormat="1"/>
    <row r="12045" s="179" customFormat="1"/>
    <row r="12046" s="179" customFormat="1"/>
    <row r="12047" s="179" customFormat="1"/>
    <row r="12048" s="179" customFormat="1"/>
    <row r="12049" s="179" customFormat="1"/>
    <row r="12050" s="179" customFormat="1"/>
    <row r="12051" s="179" customFormat="1"/>
    <row r="12052" s="179" customFormat="1"/>
    <row r="12053" s="179" customFormat="1"/>
    <row r="12054" s="179" customFormat="1"/>
    <row r="12055" s="179" customFormat="1"/>
    <row r="12056" s="179" customFormat="1"/>
    <row r="12057" s="179" customFormat="1"/>
    <row r="12058" s="179" customFormat="1"/>
    <row r="12059" s="179" customFormat="1"/>
    <row r="12060" s="179" customFormat="1"/>
    <row r="12061" s="179" customFormat="1"/>
    <row r="12062" s="179" customFormat="1"/>
    <row r="12063" s="179" customFormat="1"/>
    <row r="12064" s="179" customFormat="1"/>
    <row r="12065" s="179" customFormat="1"/>
    <row r="12066" s="179" customFormat="1"/>
    <row r="12067" s="179" customFormat="1"/>
    <row r="12068" s="179" customFormat="1"/>
    <row r="12069" s="179" customFormat="1"/>
    <row r="12070" s="179" customFormat="1"/>
    <row r="12071" s="179" customFormat="1"/>
    <row r="12072" s="179" customFormat="1"/>
    <row r="12073" s="179" customFormat="1"/>
    <row r="12074" s="179" customFormat="1"/>
    <row r="12075" s="179" customFormat="1"/>
    <row r="12076" s="179" customFormat="1"/>
    <row r="12077" s="179" customFormat="1"/>
    <row r="12078" s="179" customFormat="1"/>
    <row r="12079" s="179" customFormat="1"/>
    <row r="12080" s="179" customFormat="1"/>
    <row r="12081" s="179" customFormat="1"/>
    <row r="12082" s="179" customFormat="1"/>
    <row r="12083" s="179" customFormat="1"/>
    <row r="12084" s="179" customFormat="1"/>
    <row r="12085" s="179" customFormat="1"/>
    <row r="12086" s="179" customFormat="1"/>
    <row r="12087" s="179" customFormat="1"/>
    <row r="12088" s="179" customFormat="1"/>
    <row r="12089" s="179" customFormat="1"/>
    <row r="12090" s="179" customFormat="1"/>
    <row r="12091" s="179" customFormat="1"/>
    <row r="12092" s="179" customFormat="1"/>
    <row r="12093" s="179" customFormat="1"/>
    <row r="12094" s="179" customFormat="1"/>
    <row r="12095" s="179" customFormat="1"/>
    <row r="12096" s="179" customFormat="1"/>
    <row r="12097" s="179" customFormat="1"/>
    <row r="12098" s="179" customFormat="1"/>
    <row r="12099" s="179" customFormat="1"/>
    <row r="12100" s="179" customFormat="1"/>
    <row r="12101" s="179" customFormat="1"/>
    <row r="12102" s="179" customFormat="1"/>
    <row r="12103" s="179" customFormat="1"/>
    <row r="12104" s="179" customFormat="1"/>
    <row r="12105" s="179" customFormat="1"/>
    <row r="12106" s="179" customFormat="1"/>
    <row r="12107" s="179" customFormat="1"/>
    <row r="12108" s="179" customFormat="1"/>
    <row r="12109" s="179" customFormat="1"/>
    <row r="12110" s="179" customFormat="1"/>
    <row r="12111" s="179" customFormat="1"/>
    <row r="12112" s="179" customFormat="1"/>
    <row r="12113" s="179" customFormat="1"/>
    <row r="12114" s="179" customFormat="1"/>
    <row r="12115" s="179" customFormat="1"/>
    <row r="12116" s="179" customFormat="1"/>
    <row r="12117" s="179" customFormat="1"/>
    <row r="12118" s="179" customFormat="1"/>
    <row r="12119" s="179" customFormat="1"/>
    <row r="12120" s="179" customFormat="1"/>
    <row r="12121" s="179" customFormat="1"/>
    <row r="12122" s="179" customFormat="1"/>
    <row r="12123" s="179" customFormat="1"/>
    <row r="12124" s="179" customFormat="1"/>
    <row r="12125" s="179" customFormat="1"/>
    <row r="12126" s="179" customFormat="1"/>
    <row r="12127" s="179" customFormat="1"/>
    <row r="12128" s="179" customFormat="1"/>
    <row r="12129" s="179" customFormat="1"/>
    <row r="12130" s="179" customFormat="1"/>
    <row r="12131" s="179" customFormat="1"/>
    <row r="12132" s="179" customFormat="1"/>
    <row r="12133" s="179" customFormat="1"/>
    <row r="12134" s="179" customFormat="1"/>
    <row r="12135" s="179" customFormat="1"/>
    <row r="12136" s="179" customFormat="1"/>
    <row r="12137" s="179" customFormat="1"/>
    <row r="12138" s="179" customFormat="1"/>
    <row r="12139" s="179" customFormat="1"/>
    <row r="12140" s="179" customFormat="1"/>
    <row r="12141" s="179" customFormat="1"/>
    <row r="12142" s="179" customFormat="1"/>
    <row r="12143" s="179" customFormat="1"/>
    <row r="12144" s="179" customFormat="1"/>
    <row r="12145" s="179" customFormat="1"/>
    <row r="12146" s="179" customFormat="1"/>
    <row r="12147" s="179" customFormat="1"/>
    <row r="12148" s="179" customFormat="1"/>
    <row r="12149" s="179" customFormat="1"/>
    <row r="12150" s="179" customFormat="1"/>
    <row r="12151" s="179" customFormat="1"/>
    <row r="12152" s="179" customFormat="1"/>
    <row r="12153" s="179" customFormat="1"/>
    <row r="12154" s="179" customFormat="1"/>
    <row r="12155" s="179" customFormat="1"/>
    <row r="12156" s="179" customFormat="1"/>
    <row r="12157" s="179" customFormat="1"/>
    <row r="12158" s="179" customFormat="1"/>
    <row r="12159" s="179" customFormat="1"/>
    <row r="12160" s="179" customFormat="1"/>
    <row r="12161" s="179" customFormat="1"/>
    <row r="12162" s="179" customFormat="1"/>
    <row r="12163" s="179" customFormat="1"/>
    <row r="12164" s="179" customFormat="1"/>
    <row r="12165" s="179" customFormat="1"/>
    <row r="12166" s="179" customFormat="1"/>
    <row r="12167" s="179" customFormat="1"/>
    <row r="12168" s="179" customFormat="1"/>
    <row r="12169" s="179" customFormat="1"/>
    <row r="12170" s="179" customFormat="1"/>
    <row r="12171" s="179" customFormat="1"/>
    <row r="12172" s="179" customFormat="1"/>
    <row r="12173" s="179" customFormat="1"/>
    <row r="12174" s="179" customFormat="1"/>
    <row r="12175" s="179" customFormat="1"/>
    <row r="12176" s="179" customFormat="1"/>
    <row r="12177" s="179" customFormat="1"/>
    <row r="12178" s="179" customFormat="1"/>
    <row r="12179" s="179" customFormat="1"/>
    <row r="12180" s="179" customFormat="1"/>
    <row r="12181" s="179" customFormat="1"/>
    <row r="12182" s="179" customFormat="1"/>
    <row r="12183" s="179" customFormat="1"/>
    <row r="12184" s="179" customFormat="1"/>
    <row r="12185" s="179" customFormat="1"/>
    <row r="12186" s="179" customFormat="1"/>
    <row r="12187" s="179" customFormat="1"/>
    <row r="12188" s="179" customFormat="1"/>
    <row r="12189" s="179" customFormat="1"/>
    <row r="12190" s="179" customFormat="1"/>
    <row r="12191" s="179" customFormat="1"/>
    <row r="12192" s="179" customFormat="1"/>
    <row r="12193" s="179" customFormat="1"/>
    <row r="12194" s="179" customFormat="1"/>
    <row r="12195" s="179" customFormat="1"/>
    <row r="12196" s="179" customFormat="1"/>
    <row r="12197" s="179" customFormat="1"/>
    <row r="12198" s="179" customFormat="1"/>
    <row r="12199" s="179" customFormat="1"/>
    <row r="12200" s="179" customFormat="1"/>
    <row r="12201" s="179" customFormat="1"/>
    <row r="12202" s="179" customFormat="1"/>
    <row r="12203" s="179" customFormat="1"/>
    <row r="12204" s="179" customFormat="1"/>
    <row r="12205" s="179" customFormat="1"/>
    <row r="12206" s="179" customFormat="1"/>
    <row r="12207" s="179" customFormat="1"/>
    <row r="12208" s="179" customFormat="1"/>
    <row r="12209" s="179" customFormat="1"/>
    <row r="12210" s="179" customFormat="1"/>
    <row r="12211" s="179" customFormat="1"/>
    <row r="12212" s="179" customFormat="1"/>
    <row r="12213" s="179" customFormat="1"/>
    <row r="12214" s="179" customFormat="1"/>
    <row r="12215" s="179" customFormat="1"/>
    <row r="12216" s="179" customFormat="1"/>
    <row r="12217" s="179" customFormat="1"/>
    <row r="12218" s="179" customFormat="1"/>
    <row r="12219" s="179" customFormat="1"/>
    <row r="12220" s="179" customFormat="1"/>
    <row r="12221" s="179" customFormat="1"/>
    <row r="12222" s="179" customFormat="1"/>
    <row r="12223" s="179" customFormat="1"/>
    <row r="12224" s="179" customFormat="1"/>
    <row r="12225" s="179" customFormat="1"/>
    <row r="12226" s="179" customFormat="1"/>
    <row r="12227" s="179" customFormat="1"/>
    <row r="12228" s="179" customFormat="1"/>
    <row r="12229" s="179" customFormat="1"/>
    <row r="12230" s="179" customFormat="1"/>
    <row r="12231" s="179" customFormat="1"/>
    <row r="12232" s="179" customFormat="1"/>
    <row r="12233" s="179" customFormat="1"/>
    <row r="12234" s="179" customFormat="1"/>
    <row r="12235" s="179" customFormat="1"/>
    <row r="12236" s="179" customFormat="1"/>
    <row r="12237" s="179" customFormat="1"/>
    <row r="12238" s="179" customFormat="1"/>
    <row r="12239" s="179" customFormat="1"/>
    <row r="12240" s="179" customFormat="1"/>
    <row r="12241" s="179" customFormat="1"/>
    <row r="12242" s="179" customFormat="1"/>
    <row r="12243" s="179" customFormat="1"/>
    <row r="12244" s="179" customFormat="1"/>
    <row r="12245" s="179" customFormat="1"/>
    <row r="12246" s="179" customFormat="1"/>
    <row r="12247" s="179" customFormat="1"/>
    <row r="12248" s="179" customFormat="1"/>
    <row r="12249" s="179" customFormat="1"/>
    <row r="12250" s="179" customFormat="1"/>
    <row r="12251" s="179" customFormat="1"/>
    <row r="12252" s="179" customFormat="1"/>
    <row r="12253" s="179" customFormat="1"/>
    <row r="12254" s="179" customFormat="1"/>
    <row r="12255" s="179" customFormat="1"/>
    <row r="12256" s="179" customFormat="1"/>
    <row r="12257" s="179" customFormat="1"/>
    <row r="12258" s="179" customFormat="1"/>
    <row r="12259" s="179" customFormat="1"/>
    <row r="12260" s="179" customFormat="1"/>
    <row r="12261" s="179" customFormat="1"/>
    <row r="12262" s="179" customFormat="1"/>
    <row r="12263" s="179" customFormat="1"/>
    <row r="12264" s="179" customFormat="1"/>
    <row r="12265" s="179" customFormat="1"/>
    <row r="12266" s="179" customFormat="1"/>
    <row r="12267" s="179" customFormat="1"/>
    <row r="12268" s="179" customFormat="1"/>
    <row r="12269" s="179" customFormat="1"/>
    <row r="12270" s="179" customFormat="1"/>
    <row r="12271" s="179" customFormat="1"/>
    <row r="12272" s="179" customFormat="1"/>
    <row r="12273" s="179" customFormat="1"/>
    <row r="12274" s="179" customFormat="1"/>
    <row r="12275" s="179" customFormat="1"/>
    <row r="12276" s="179" customFormat="1"/>
    <row r="12277" s="179" customFormat="1"/>
    <row r="12278" s="179" customFormat="1"/>
    <row r="12279" s="179" customFormat="1"/>
    <row r="12280" s="179" customFormat="1"/>
    <row r="12281" s="179" customFormat="1"/>
    <row r="12282" s="179" customFormat="1"/>
    <row r="12283" s="179" customFormat="1"/>
    <row r="12284" s="179" customFormat="1"/>
    <row r="12285" s="179" customFormat="1"/>
    <row r="12286" s="179" customFormat="1"/>
    <row r="12287" s="179" customFormat="1"/>
    <row r="12288" s="179" customFormat="1"/>
    <row r="12289" s="179" customFormat="1"/>
    <row r="12290" s="179" customFormat="1"/>
    <row r="12291" s="179" customFormat="1"/>
    <row r="12292" s="179" customFormat="1"/>
    <row r="12293" s="179" customFormat="1"/>
    <row r="12294" s="179" customFormat="1"/>
    <row r="12295" s="179" customFormat="1"/>
    <row r="12296" s="179" customFormat="1"/>
    <row r="12297" s="179" customFormat="1"/>
    <row r="12298" s="179" customFormat="1"/>
    <row r="12299" s="179" customFormat="1"/>
    <row r="12300" s="179" customFormat="1"/>
    <row r="12301" s="179" customFormat="1"/>
    <row r="12302" s="179" customFormat="1"/>
    <row r="12303" s="179" customFormat="1"/>
    <row r="12304" s="179" customFormat="1"/>
    <row r="12305" s="179" customFormat="1"/>
    <row r="12306" s="179" customFormat="1"/>
    <row r="12307" s="179" customFormat="1"/>
    <row r="12308" s="179" customFormat="1"/>
    <row r="12309" s="179" customFormat="1"/>
    <row r="12310" s="179" customFormat="1"/>
    <row r="12311" s="179" customFormat="1"/>
    <row r="12312" s="179" customFormat="1"/>
    <row r="12313" s="179" customFormat="1"/>
    <row r="12314" s="179" customFormat="1"/>
    <row r="12315" s="179" customFormat="1"/>
    <row r="12316" s="179" customFormat="1"/>
    <row r="12317" s="179" customFormat="1"/>
    <row r="12318" s="179" customFormat="1"/>
    <row r="12319" s="179" customFormat="1"/>
    <row r="12320" s="179" customFormat="1"/>
    <row r="12321" s="179" customFormat="1"/>
    <row r="12322" s="179" customFormat="1"/>
    <row r="12323" s="179" customFormat="1"/>
    <row r="12324" s="179" customFormat="1"/>
    <row r="12325" s="179" customFormat="1"/>
    <row r="12326" s="179" customFormat="1"/>
    <row r="12327" s="179" customFormat="1"/>
    <row r="12328" s="179" customFormat="1"/>
    <row r="12329" s="179" customFormat="1"/>
    <row r="12330" s="179" customFormat="1"/>
    <row r="12331" s="179" customFormat="1"/>
    <row r="12332" s="179" customFormat="1"/>
    <row r="12333" s="179" customFormat="1"/>
    <row r="12334" s="179" customFormat="1"/>
    <row r="12335" s="179" customFormat="1"/>
    <row r="12336" s="179" customFormat="1"/>
    <row r="12337" s="179" customFormat="1"/>
    <row r="12338" s="179" customFormat="1"/>
    <row r="12339" s="179" customFormat="1"/>
    <row r="12340" s="179" customFormat="1"/>
    <row r="12341" s="179" customFormat="1"/>
    <row r="12342" s="179" customFormat="1"/>
    <row r="12343" s="179" customFormat="1"/>
    <row r="12344" s="179" customFormat="1"/>
    <row r="12345" s="179" customFormat="1"/>
    <row r="12346" s="179" customFormat="1"/>
    <row r="12347" s="179" customFormat="1"/>
    <row r="12348" s="179" customFormat="1"/>
    <row r="12349" s="179" customFormat="1"/>
    <row r="12350" s="179" customFormat="1"/>
    <row r="12351" s="179" customFormat="1"/>
    <row r="12352" s="179" customFormat="1"/>
    <row r="12353" s="179" customFormat="1"/>
    <row r="12354" s="179" customFormat="1"/>
    <row r="12355" s="179" customFormat="1"/>
    <row r="12356" s="179" customFormat="1"/>
    <row r="12357" s="179" customFormat="1"/>
    <row r="12358" s="179" customFormat="1"/>
    <row r="12359" s="179" customFormat="1"/>
    <row r="12360" s="179" customFormat="1"/>
    <row r="12361" s="179" customFormat="1"/>
    <row r="12362" s="179" customFormat="1"/>
    <row r="12363" s="179" customFormat="1"/>
    <row r="12364" s="179" customFormat="1"/>
    <row r="12365" s="179" customFormat="1"/>
    <row r="12366" s="179" customFormat="1"/>
    <row r="12367" s="179" customFormat="1"/>
    <row r="12368" s="179" customFormat="1"/>
    <row r="12369" s="179" customFormat="1"/>
    <row r="12370" s="179" customFormat="1"/>
    <row r="12371" s="179" customFormat="1"/>
    <row r="12372" s="179" customFormat="1"/>
    <row r="12373" s="179" customFormat="1"/>
    <row r="12374" s="179" customFormat="1"/>
    <row r="12375" s="179" customFormat="1"/>
    <row r="12376" s="179" customFormat="1"/>
    <row r="12377" s="179" customFormat="1"/>
    <row r="12378" s="179" customFormat="1"/>
    <row r="12379" s="179" customFormat="1"/>
    <row r="12380" s="179" customFormat="1"/>
    <row r="12381" s="179" customFormat="1"/>
    <row r="12382" s="179" customFormat="1"/>
    <row r="12383" s="179" customFormat="1"/>
    <row r="12384" s="179" customFormat="1"/>
    <row r="12385" s="179" customFormat="1"/>
    <row r="12386" s="179" customFormat="1"/>
    <row r="12387" s="179" customFormat="1"/>
    <row r="12388" s="179" customFormat="1"/>
    <row r="12389" s="179" customFormat="1"/>
    <row r="12390" s="179" customFormat="1"/>
    <row r="12391" s="179" customFormat="1"/>
    <row r="12392" s="179" customFormat="1"/>
    <row r="12393" s="179" customFormat="1"/>
    <row r="12394" s="179" customFormat="1"/>
    <row r="12395" s="179" customFormat="1"/>
    <row r="12396" s="179" customFormat="1"/>
    <row r="12397" s="179" customFormat="1"/>
    <row r="12398" s="179" customFormat="1"/>
    <row r="12399" s="179" customFormat="1"/>
    <row r="12400" s="179" customFormat="1"/>
    <row r="12401" s="179" customFormat="1"/>
    <row r="12402" s="179" customFormat="1"/>
    <row r="12403" s="179" customFormat="1"/>
    <row r="12404" s="179" customFormat="1"/>
    <row r="12405" s="179" customFormat="1"/>
    <row r="12406" s="179" customFormat="1"/>
    <row r="12407" s="179" customFormat="1"/>
    <row r="12408" s="179" customFormat="1"/>
    <row r="12409" s="179" customFormat="1"/>
    <row r="12410" s="179" customFormat="1"/>
    <row r="12411" s="179" customFormat="1"/>
    <row r="12412" s="179" customFormat="1"/>
    <row r="12413" s="179" customFormat="1"/>
    <row r="12414" s="179" customFormat="1"/>
    <row r="12415" s="179" customFormat="1"/>
    <row r="12416" s="179" customFormat="1"/>
    <row r="12417" s="179" customFormat="1"/>
    <row r="12418" s="179" customFormat="1"/>
    <row r="12419" s="179" customFormat="1"/>
    <row r="12420" s="179" customFormat="1"/>
    <row r="12421" s="179" customFormat="1"/>
    <row r="12422" s="179" customFormat="1"/>
    <row r="12423" s="179" customFormat="1"/>
    <row r="12424" s="179" customFormat="1"/>
    <row r="12425" s="179" customFormat="1"/>
    <row r="12426" s="179" customFormat="1"/>
    <row r="12427" s="179" customFormat="1"/>
    <row r="12428" s="179" customFormat="1"/>
    <row r="12429" s="179" customFormat="1"/>
    <row r="12430" s="179" customFormat="1"/>
    <row r="12431" s="179" customFormat="1"/>
    <row r="12432" s="179" customFormat="1"/>
    <row r="12433" s="179" customFormat="1"/>
    <row r="12434" s="179" customFormat="1"/>
    <row r="12435" s="179" customFormat="1"/>
    <row r="12436" s="179" customFormat="1"/>
    <row r="12437" s="179" customFormat="1"/>
    <row r="12438" s="179" customFormat="1"/>
    <row r="12439" s="179" customFormat="1"/>
    <row r="12440" s="179" customFormat="1"/>
    <row r="12441" s="179" customFormat="1"/>
    <row r="12442" s="179" customFormat="1"/>
    <row r="12443" s="179" customFormat="1"/>
    <row r="12444" s="179" customFormat="1"/>
    <row r="12445" s="179" customFormat="1"/>
    <row r="12446" s="179" customFormat="1"/>
    <row r="12447" s="179" customFormat="1"/>
    <row r="12448" s="179" customFormat="1"/>
    <row r="12449" s="179" customFormat="1"/>
    <row r="12450" s="179" customFormat="1"/>
    <row r="12451" s="179" customFormat="1"/>
    <row r="12452" s="179" customFormat="1"/>
    <row r="12453" s="179" customFormat="1"/>
    <row r="12454" s="179" customFormat="1"/>
    <row r="12455" s="179" customFormat="1"/>
    <row r="12456" s="179" customFormat="1"/>
    <row r="12457" s="179" customFormat="1"/>
    <row r="12458" s="179" customFormat="1"/>
    <row r="12459" s="179" customFormat="1"/>
    <row r="12460" s="179" customFormat="1"/>
    <row r="12461" s="179" customFormat="1"/>
    <row r="12462" s="179" customFormat="1"/>
    <row r="12463" s="179" customFormat="1"/>
    <row r="12464" s="179" customFormat="1"/>
    <row r="12465" s="179" customFormat="1"/>
    <row r="12466" s="179" customFormat="1"/>
    <row r="12467" s="179" customFormat="1"/>
    <row r="12468" s="179" customFormat="1"/>
    <row r="12469" s="179" customFormat="1"/>
    <row r="12470" s="179" customFormat="1"/>
    <row r="12471" s="179" customFormat="1"/>
    <row r="12472" s="179" customFormat="1"/>
    <row r="12473" s="179" customFormat="1"/>
    <row r="12474" s="179" customFormat="1"/>
    <row r="12475" s="179" customFormat="1"/>
    <row r="12476" s="179" customFormat="1"/>
    <row r="12477" s="179" customFormat="1"/>
    <row r="12478" s="179" customFormat="1"/>
    <row r="12479" s="179" customFormat="1"/>
    <row r="12480" s="179" customFormat="1"/>
    <row r="12481" s="179" customFormat="1"/>
    <row r="12482" s="179" customFormat="1"/>
    <row r="12483" s="179" customFormat="1"/>
    <row r="12484" s="179" customFormat="1"/>
    <row r="12485" s="179" customFormat="1"/>
    <row r="12486" s="179" customFormat="1"/>
    <row r="12487" s="179" customFormat="1"/>
    <row r="12488" s="179" customFormat="1"/>
    <row r="12489" s="179" customFormat="1"/>
    <row r="12490" s="179" customFormat="1"/>
    <row r="12491" s="179" customFormat="1"/>
    <row r="12492" s="179" customFormat="1"/>
    <row r="12493" s="179" customFormat="1"/>
    <row r="12494" s="179" customFormat="1"/>
    <row r="12495" s="179" customFormat="1"/>
    <row r="12496" s="179" customFormat="1"/>
    <row r="12497" s="179" customFormat="1"/>
    <row r="12498" s="179" customFormat="1"/>
    <row r="12499" s="179" customFormat="1"/>
    <row r="12500" s="179" customFormat="1"/>
    <row r="12501" s="179" customFormat="1"/>
    <row r="12502" s="179" customFormat="1"/>
    <row r="12503" s="179" customFormat="1"/>
    <row r="12504" s="179" customFormat="1"/>
    <row r="12505" s="179" customFormat="1"/>
    <row r="12506" s="179" customFormat="1"/>
    <row r="12507" s="179" customFormat="1"/>
    <row r="12508" s="179" customFormat="1"/>
    <row r="12509" s="179" customFormat="1"/>
    <row r="12510" s="179" customFormat="1"/>
    <row r="12511" s="179" customFormat="1"/>
    <row r="12512" s="179" customFormat="1"/>
    <row r="12513" s="179" customFormat="1"/>
    <row r="12514" s="179" customFormat="1"/>
    <row r="12515" s="179" customFormat="1"/>
    <row r="12516" s="179" customFormat="1"/>
    <row r="12517" s="179" customFormat="1"/>
    <row r="12518" s="179" customFormat="1"/>
    <row r="12519" s="179" customFormat="1"/>
    <row r="12520" s="179" customFormat="1"/>
    <row r="12521" s="179" customFormat="1"/>
    <row r="12522" s="179" customFormat="1"/>
    <row r="12523" s="179" customFormat="1"/>
    <row r="12524" s="179" customFormat="1"/>
    <row r="12525" s="179" customFormat="1"/>
    <row r="12526" s="179" customFormat="1"/>
    <row r="12527" s="179" customFormat="1"/>
    <row r="12528" s="179" customFormat="1"/>
    <row r="12529" s="179" customFormat="1"/>
    <row r="12530" s="179" customFormat="1"/>
    <row r="12531" s="179" customFormat="1"/>
    <row r="12532" s="179" customFormat="1"/>
    <row r="12533" s="179" customFormat="1"/>
    <row r="12534" s="179" customFormat="1"/>
    <row r="12535" s="179" customFormat="1"/>
    <row r="12536" s="179" customFormat="1"/>
    <row r="12537" s="179" customFormat="1"/>
    <row r="12538" s="179" customFormat="1"/>
    <row r="12539" s="179" customFormat="1"/>
    <row r="12540" s="179" customFormat="1"/>
    <row r="12541" s="179" customFormat="1"/>
    <row r="12542" s="179" customFormat="1"/>
    <row r="12543" s="179" customFormat="1"/>
    <row r="12544" s="179" customFormat="1"/>
    <row r="12545" s="179" customFormat="1"/>
    <row r="12546" s="179" customFormat="1"/>
    <row r="12547" s="179" customFormat="1"/>
    <row r="12548" s="179" customFormat="1"/>
    <row r="12549" s="179" customFormat="1"/>
    <row r="12550" s="179" customFormat="1"/>
    <row r="12551" s="179" customFormat="1"/>
    <row r="12552" s="179" customFormat="1"/>
    <row r="12553" s="179" customFormat="1"/>
    <row r="12554" s="179" customFormat="1"/>
    <row r="12555" s="179" customFormat="1"/>
    <row r="12556" s="179" customFormat="1"/>
    <row r="12557" s="179" customFormat="1"/>
    <row r="12558" s="179" customFormat="1"/>
    <row r="12559" s="179" customFormat="1"/>
    <row r="12560" s="179" customFormat="1"/>
    <row r="12561" s="179" customFormat="1"/>
    <row r="12562" s="179" customFormat="1"/>
    <row r="12563" s="179" customFormat="1"/>
    <row r="12564" s="179" customFormat="1"/>
    <row r="12565" s="179" customFormat="1"/>
    <row r="12566" s="179" customFormat="1"/>
    <row r="12567" s="179" customFormat="1"/>
    <row r="12568" s="179" customFormat="1"/>
    <row r="12569" s="179" customFormat="1"/>
    <row r="12570" s="179" customFormat="1"/>
    <row r="12571" s="179" customFormat="1"/>
    <row r="12572" s="179" customFormat="1"/>
    <row r="12573" s="179" customFormat="1"/>
    <row r="12574" s="179" customFormat="1"/>
    <row r="12575" s="179" customFormat="1"/>
    <row r="12576" s="179" customFormat="1"/>
    <row r="12577" s="179" customFormat="1"/>
    <row r="12578" s="179" customFormat="1"/>
    <row r="12579" s="179" customFormat="1"/>
    <row r="12580" s="179" customFormat="1"/>
    <row r="12581" s="179" customFormat="1"/>
    <row r="12582" s="179" customFormat="1"/>
    <row r="12583" s="179" customFormat="1"/>
    <row r="12584" s="179" customFormat="1"/>
    <row r="12585" s="179" customFormat="1"/>
    <row r="12586" s="179" customFormat="1"/>
    <row r="12587" s="179" customFormat="1"/>
    <row r="12588" s="179" customFormat="1"/>
    <row r="12589" s="179" customFormat="1"/>
    <row r="12590" s="179" customFormat="1"/>
    <row r="12591" s="179" customFormat="1"/>
    <row r="12592" s="179" customFormat="1"/>
    <row r="12593" s="179" customFormat="1"/>
    <row r="12594" s="179" customFormat="1"/>
    <row r="12595" s="179" customFormat="1"/>
    <row r="12596" s="179" customFormat="1"/>
    <row r="12597" s="179" customFormat="1"/>
    <row r="12598" s="179" customFormat="1"/>
    <row r="12599" s="179" customFormat="1"/>
    <row r="12600" s="179" customFormat="1"/>
    <row r="12601" s="179" customFormat="1"/>
    <row r="12602" s="179" customFormat="1"/>
    <row r="12603" s="179" customFormat="1"/>
    <row r="12604" s="179" customFormat="1"/>
    <row r="12605" s="179" customFormat="1"/>
    <row r="12606" s="179" customFormat="1"/>
    <row r="12607" s="179" customFormat="1"/>
    <row r="12608" s="179" customFormat="1"/>
    <row r="12609" s="179" customFormat="1"/>
    <row r="12610" s="179" customFormat="1"/>
    <row r="12611" s="179" customFormat="1"/>
    <row r="12612" s="179" customFormat="1"/>
    <row r="12613" s="179" customFormat="1"/>
    <row r="12614" s="179" customFormat="1"/>
    <row r="12615" s="179" customFormat="1"/>
    <row r="12616" s="179" customFormat="1"/>
    <row r="12617" s="179" customFormat="1"/>
    <row r="12618" s="179" customFormat="1"/>
    <row r="12619" s="179" customFormat="1"/>
    <row r="12620" s="179" customFormat="1"/>
    <row r="12621" s="179" customFormat="1"/>
    <row r="12622" s="179" customFormat="1"/>
    <row r="12623" s="179" customFormat="1"/>
    <row r="12624" s="179" customFormat="1"/>
    <row r="12625" s="179" customFormat="1"/>
    <row r="12626" s="179" customFormat="1"/>
    <row r="12627" s="179" customFormat="1"/>
    <row r="12628" s="179" customFormat="1"/>
    <row r="12629" s="179" customFormat="1"/>
    <row r="12630" s="179" customFormat="1"/>
    <row r="12631" s="179" customFormat="1"/>
    <row r="12632" s="179" customFormat="1"/>
    <row r="12633" s="179" customFormat="1"/>
    <row r="12634" s="179" customFormat="1"/>
    <row r="12635" s="179" customFormat="1"/>
    <row r="12636" s="179" customFormat="1"/>
    <row r="12637" s="179" customFormat="1"/>
    <row r="12638" s="179" customFormat="1"/>
    <row r="12639" s="179" customFormat="1"/>
    <row r="12640" s="179" customFormat="1"/>
    <row r="12641" s="179" customFormat="1"/>
    <row r="12642" s="179" customFormat="1"/>
    <row r="12643" s="179" customFormat="1"/>
    <row r="12644" s="179" customFormat="1"/>
    <row r="12645" s="179" customFormat="1"/>
    <row r="12646" s="179" customFormat="1"/>
    <row r="12647" s="179" customFormat="1"/>
    <row r="12648" s="179" customFormat="1"/>
    <row r="12649" s="179" customFormat="1"/>
    <row r="12650" s="179" customFormat="1"/>
    <row r="12651" s="179" customFormat="1"/>
    <row r="12652" s="179" customFormat="1"/>
    <row r="12653" s="179" customFormat="1"/>
    <row r="12654" s="179" customFormat="1"/>
    <row r="12655" s="179" customFormat="1"/>
    <row r="12656" s="179" customFormat="1"/>
    <row r="12657" s="179" customFormat="1"/>
    <row r="12658" s="179" customFormat="1"/>
    <row r="12659" s="179" customFormat="1"/>
    <row r="12660" s="179" customFormat="1"/>
    <row r="12661" s="179" customFormat="1"/>
    <row r="12662" s="179" customFormat="1"/>
    <row r="12663" s="179" customFormat="1"/>
    <row r="12664" s="179" customFormat="1"/>
    <row r="12665" s="179" customFormat="1"/>
    <row r="12666" s="179" customFormat="1"/>
    <row r="12667" s="179" customFormat="1"/>
    <row r="12668" s="179" customFormat="1"/>
    <row r="12669" s="179" customFormat="1"/>
    <row r="12670" s="179" customFormat="1"/>
    <row r="12671" s="179" customFormat="1"/>
    <row r="12672" s="179" customFormat="1"/>
    <row r="12673" s="179" customFormat="1"/>
    <row r="12674" s="179" customFormat="1"/>
    <row r="12675" s="179" customFormat="1"/>
    <row r="12676" s="179" customFormat="1"/>
    <row r="12677" s="179" customFormat="1"/>
    <row r="12678" s="179" customFormat="1"/>
    <row r="12679" s="179" customFormat="1"/>
    <row r="12680" s="179" customFormat="1"/>
    <row r="12681" s="179" customFormat="1"/>
    <row r="12682" s="179" customFormat="1"/>
    <row r="12683" s="179" customFormat="1"/>
    <row r="12684" s="179" customFormat="1"/>
    <row r="12685" s="179" customFormat="1"/>
    <row r="12686" s="179" customFormat="1"/>
    <row r="12687" s="179" customFormat="1"/>
    <row r="12688" s="179" customFormat="1"/>
    <row r="12689" s="179" customFormat="1"/>
    <row r="12690" s="179" customFormat="1"/>
    <row r="12691" s="179" customFormat="1"/>
    <row r="12692" s="179" customFormat="1"/>
    <row r="12693" s="179" customFormat="1"/>
    <row r="12694" s="179" customFormat="1"/>
    <row r="12695" s="179" customFormat="1"/>
    <row r="12696" s="179" customFormat="1"/>
    <row r="12697" s="179" customFormat="1"/>
    <row r="12698" s="179" customFormat="1"/>
    <row r="12699" s="179" customFormat="1"/>
    <row r="12700" s="179" customFormat="1"/>
    <row r="12701" s="179" customFormat="1"/>
    <row r="12702" s="179" customFormat="1"/>
    <row r="12703" s="179" customFormat="1"/>
    <row r="12704" s="179" customFormat="1"/>
    <row r="12705" s="179" customFormat="1"/>
    <row r="12706" s="179" customFormat="1"/>
    <row r="12707" s="179" customFormat="1"/>
    <row r="12708" s="179" customFormat="1"/>
    <row r="12709" s="179" customFormat="1"/>
    <row r="12710" s="179" customFormat="1"/>
    <row r="12711" s="179" customFormat="1"/>
    <row r="12712" s="179" customFormat="1"/>
    <row r="12713" s="179" customFormat="1"/>
    <row r="12714" s="179" customFormat="1"/>
    <row r="12715" s="179" customFormat="1"/>
    <row r="12716" s="179" customFormat="1"/>
    <row r="12717" s="179" customFormat="1"/>
    <row r="12718" s="179" customFormat="1"/>
    <row r="12719" s="179" customFormat="1"/>
    <row r="12720" s="179" customFormat="1"/>
    <row r="12721" s="179" customFormat="1"/>
    <row r="12722" s="179" customFormat="1"/>
    <row r="12723" s="179" customFormat="1"/>
    <row r="12724" s="179" customFormat="1"/>
    <row r="12725" s="179" customFormat="1"/>
    <row r="12726" s="179" customFormat="1"/>
    <row r="12727" s="179" customFormat="1"/>
    <row r="12728" s="179" customFormat="1"/>
    <row r="12729" s="179" customFormat="1"/>
    <row r="12730" s="179" customFormat="1"/>
    <row r="12731" s="179" customFormat="1"/>
    <row r="12732" s="179" customFormat="1"/>
    <row r="12733" s="179" customFormat="1"/>
    <row r="12734" s="179" customFormat="1"/>
    <row r="12735" s="179" customFormat="1"/>
    <row r="12736" s="179" customFormat="1"/>
    <row r="12737" s="179" customFormat="1"/>
    <row r="12738" s="179" customFormat="1"/>
    <row r="12739" s="179" customFormat="1"/>
    <row r="12740" s="179" customFormat="1"/>
    <row r="12741" s="179" customFormat="1"/>
    <row r="12742" s="179" customFormat="1"/>
    <row r="12743" s="179" customFormat="1"/>
    <row r="12744" s="179" customFormat="1"/>
    <row r="12745" s="179" customFormat="1"/>
    <row r="12746" s="179" customFormat="1"/>
    <row r="12747" s="179" customFormat="1"/>
    <row r="12748" s="179" customFormat="1"/>
    <row r="12749" s="179" customFormat="1"/>
    <row r="12750" s="179" customFormat="1"/>
    <row r="12751" s="179" customFormat="1"/>
    <row r="12752" s="179" customFormat="1"/>
    <row r="12753" s="179" customFormat="1"/>
    <row r="12754" s="179" customFormat="1"/>
    <row r="12755" s="179" customFormat="1"/>
    <row r="12756" s="179" customFormat="1"/>
    <row r="12757" s="179" customFormat="1"/>
    <row r="12758" s="179" customFormat="1"/>
    <row r="12759" s="179" customFormat="1"/>
    <row r="12760" s="179" customFormat="1"/>
    <row r="12761" s="179" customFormat="1"/>
    <row r="12762" s="179" customFormat="1"/>
    <row r="12763" s="179" customFormat="1"/>
    <row r="12764" s="179" customFormat="1"/>
    <row r="12765" s="179" customFormat="1"/>
    <row r="12766" s="179" customFormat="1"/>
    <row r="12767" s="179" customFormat="1"/>
    <row r="12768" s="179" customFormat="1"/>
    <row r="12769" s="179" customFormat="1"/>
    <row r="12770" s="179" customFormat="1"/>
    <row r="12771" s="179" customFormat="1"/>
    <row r="12772" s="179" customFormat="1"/>
    <row r="12773" s="179" customFormat="1"/>
    <row r="12774" s="179" customFormat="1"/>
    <row r="12775" s="179" customFormat="1"/>
    <row r="12776" s="179" customFormat="1"/>
    <row r="12777" s="179" customFormat="1"/>
    <row r="12778" s="179" customFormat="1"/>
    <row r="12779" s="179" customFormat="1"/>
    <row r="12780" s="179" customFormat="1"/>
    <row r="12781" s="179" customFormat="1"/>
    <row r="12782" s="179" customFormat="1"/>
    <row r="12783" s="179" customFormat="1"/>
    <row r="12784" s="179" customFormat="1"/>
    <row r="12785" s="179" customFormat="1"/>
    <row r="12786" s="179" customFormat="1"/>
    <row r="12787" s="179" customFormat="1"/>
    <row r="12788" s="179" customFormat="1"/>
    <row r="12789" s="179" customFormat="1"/>
    <row r="12790" s="179" customFormat="1"/>
    <row r="12791" s="179" customFormat="1"/>
    <row r="12792" s="179" customFormat="1"/>
    <row r="12793" s="179" customFormat="1"/>
    <row r="12794" s="179" customFormat="1"/>
    <row r="12795" s="179" customFormat="1"/>
    <row r="12796" s="179" customFormat="1"/>
    <row r="12797" s="179" customFormat="1"/>
    <row r="12798" s="179" customFormat="1"/>
    <row r="12799" s="179" customFormat="1"/>
    <row r="12800" s="179" customFormat="1"/>
    <row r="12801" s="179" customFormat="1"/>
    <row r="12802" s="179" customFormat="1"/>
    <row r="12803" s="179" customFormat="1"/>
    <row r="12804" s="179" customFormat="1"/>
    <row r="12805" s="179" customFormat="1"/>
    <row r="12806" s="179" customFormat="1"/>
    <row r="12807" s="179" customFormat="1"/>
    <row r="12808" s="179" customFormat="1"/>
    <row r="12809" s="179" customFormat="1"/>
    <row r="12810" s="179" customFormat="1"/>
    <row r="12811" s="179" customFormat="1"/>
    <row r="12812" s="179" customFormat="1"/>
    <row r="12813" s="179" customFormat="1"/>
    <row r="12814" s="179" customFormat="1"/>
    <row r="12815" s="179" customFormat="1"/>
    <row r="12816" s="179" customFormat="1"/>
    <row r="12817" s="179" customFormat="1"/>
    <row r="12818" s="179" customFormat="1"/>
    <row r="12819" s="179" customFormat="1"/>
    <row r="12820" s="179" customFormat="1"/>
    <row r="12821" s="179" customFormat="1"/>
    <row r="12822" s="179" customFormat="1"/>
    <row r="12823" s="179" customFormat="1"/>
    <row r="12824" s="179" customFormat="1"/>
    <row r="12825" s="179" customFormat="1"/>
    <row r="12826" s="179" customFormat="1"/>
    <row r="12827" s="179" customFormat="1"/>
    <row r="12828" s="179" customFormat="1"/>
    <row r="12829" s="179" customFormat="1"/>
    <row r="12830" s="179" customFormat="1"/>
    <row r="12831" s="179" customFormat="1"/>
    <row r="12832" s="179" customFormat="1"/>
    <row r="12833" s="179" customFormat="1"/>
    <row r="12834" s="179" customFormat="1"/>
    <row r="12835" s="179" customFormat="1"/>
    <row r="12836" s="179" customFormat="1"/>
    <row r="12837" s="179" customFormat="1"/>
    <row r="12838" s="179" customFormat="1"/>
    <row r="12839" s="179" customFormat="1"/>
    <row r="12840" s="179" customFormat="1"/>
    <row r="12841" s="179" customFormat="1"/>
    <row r="12842" s="179" customFormat="1"/>
    <row r="12843" s="179" customFormat="1"/>
    <row r="12844" s="179" customFormat="1"/>
    <row r="12845" s="179" customFormat="1"/>
    <row r="12846" s="179" customFormat="1"/>
    <row r="12847" s="179" customFormat="1"/>
    <row r="12848" s="179" customFormat="1"/>
    <row r="12849" s="179" customFormat="1"/>
    <row r="12850" s="179" customFormat="1"/>
    <row r="12851" s="179" customFormat="1"/>
    <row r="12852" s="179" customFormat="1"/>
    <row r="12853" s="179" customFormat="1"/>
    <row r="12854" s="179" customFormat="1"/>
    <row r="12855" s="179" customFormat="1"/>
    <row r="12856" s="179" customFormat="1"/>
    <row r="12857" s="179" customFormat="1"/>
    <row r="12858" s="179" customFormat="1"/>
    <row r="12859" s="179" customFormat="1"/>
    <row r="12860" s="179" customFormat="1"/>
    <row r="12861" s="179" customFormat="1"/>
    <row r="12862" s="179" customFormat="1"/>
    <row r="12863" s="179" customFormat="1"/>
    <row r="12864" s="179" customFormat="1"/>
    <row r="12865" s="179" customFormat="1"/>
    <row r="12866" s="179" customFormat="1"/>
    <row r="12867" s="179" customFormat="1"/>
    <row r="12868" s="179" customFormat="1"/>
    <row r="12869" s="179" customFormat="1"/>
    <row r="12870" s="179" customFormat="1"/>
    <row r="12871" s="179" customFormat="1"/>
    <row r="12872" s="179" customFormat="1"/>
    <row r="12873" s="179" customFormat="1"/>
    <row r="12874" s="179" customFormat="1"/>
    <row r="12875" s="179" customFormat="1"/>
    <row r="12876" s="179" customFormat="1"/>
    <row r="12877" s="179" customFormat="1"/>
    <row r="12878" s="179" customFormat="1"/>
    <row r="12879" s="179" customFormat="1"/>
    <row r="12880" s="179" customFormat="1"/>
    <row r="12881" s="179" customFormat="1"/>
    <row r="12882" s="179" customFormat="1"/>
    <row r="12883" s="179" customFormat="1"/>
    <row r="12884" s="179" customFormat="1"/>
    <row r="12885" s="179" customFormat="1"/>
    <row r="12886" s="179" customFormat="1"/>
    <row r="12887" s="179" customFormat="1"/>
    <row r="12888" s="179" customFormat="1"/>
    <row r="12889" s="179" customFormat="1"/>
    <row r="12890" s="179" customFormat="1"/>
    <row r="12891" s="179" customFormat="1"/>
    <row r="12892" s="179" customFormat="1"/>
    <row r="12893" s="179" customFormat="1"/>
    <row r="12894" s="179" customFormat="1"/>
    <row r="12895" s="179" customFormat="1"/>
    <row r="12896" s="179" customFormat="1"/>
    <row r="12897" s="179" customFormat="1"/>
    <row r="12898" s="179" customFormat="1"/>
    <row r="12899" s="179" customFormat="1"/>
    <row r="12900" s="179" customFormat="1"/>
    <row r="12901" s="179" customFormat="1"/>
    <row r="12902" s="179" customFormat="1"/>
    <row r="12903" s="179" customFormat="1"/>
    <row r="12904" s="179" customFormat="1"/>
    <row r="12905" s="179" customFormat="1"/>
    <row r="12906" s="179" customFormat="1"/>
    <row r="12907" s="179" customFormat="1"/>
    <row r="12908" s="179" customFormat="1"/>
    <row r="12909" s="179" customFormat="1"/>
    <row r="12910" s="179" customFormat="1"/>
    <row r="12911" s="179" customFormat="1"/>
    <row r="12912" s="179" customFormat="1"/>
    <row r="12913" s="179" customFormat="1"/>
    <row r="12914" s="179" customFormat="1"/>
    <row r="12915" s="179" customFormat="1"/>
    <row r="12916" s="179" customFormat="1"/>
    <row r="12917" s="179" customFormat="1"/>
    <row r="12918" s="179" customFormat="1"/>
    <row r="12919" s="179" customFormat="1"/>
    <row r="12920" s="179" customFormat="1"/>
    <row r="12921" s="179" customFormat="1"/>
    <row r="12922" s="179" customFormat="1"/>
    <row r="12923" s="179" customFormat="1"/>
    <row r="12924" s="179" customFormat="1"/>
    <row r="12925" s="179" customFormat="1"/>
    <row r="12926" s="179" customFormat="1"/>
    <row r="12927" s="179" customFormat="1"/>
    <row r="12928" s="179" customFormat="1"/>
    <row r="12929" s="179" customFormat="1"/>
    <row r="12930" s="179" customFormat="1"/>
    <row r="12931" s="179" customFormat="1"/>
    <row r="12932" s="179" customFormat="1"/>
    <row r="12933" s="179" customFormat="1"/>
    <row r="12934" s="179" customFormat="1"/>
    <row r="12935" s="179" customFormat="1"/>
    <row r="12936" s="179" customFormat="1"/>
    <row r="12937" s="179" customFormat="1"/>
    <row r="12938" s="179" customFormat="1"/>
    <row r="12939" s="179" customFormat="1"/>
    <row r="12940" s="179" customFormat="1"/>
    <row r="12941" s="179" customFormat="1"/>
    <row r="12942" s="179" customFormat="1"/>
    <row r="12943" s="179" customFormat="1"/>
    <row r="12944" s="179" customFormat="1"/>
    <row r="12945" s="179" customFormat="1"/>
    <row r="12946" s="179" customFormat="1"/>
    <row r="12947" s="179" customFormat="1"/>
    <row r="12948" s="179" customFormat="1"/>
    <row r="12949" s="179" customFormat="1"/>
    <row r="12950" s="179" customFormat="1"/>
    <row r="12951" s="179" customFormat="1"/>
    <row r="12952" s="179" customFormat="1"/>
    <row r="12953" s="179" customFormat="1"/>
    <row r="12954" s="179" customFormat="1"/>
    <row r="12955" s="179" customFormat="1"/>
    <row r="12956" s="179" customFormat="1"/>
    <row r="12957" s="179" customFormat="1"/>
    <row r="12958" s="179" customFormat="1"/>
    <row r="12959" s="179" customFormat="1"/>
    <row r="12960" s="179" customFormat="1"/>
    <row r="12961" s="179" customFormat="1"/>
    <row r="12962" s="179" customFormat="1"/>
    <row r="12963" s="179" customFormat="1"/>
    <row r="12964" s="179" customFormat="1"/>
    <row r="12965" s="179" customFormat="1"/>
    <row r="12966" s="179" customFormat="1"/>
    <row r="12967" s="179" customFormat="1"/>
    <row r="12968" s="179" customFormat="1"/>
    <row r="12969" s="179" customFormat="1"/>
    <row r="12970" s="179" customFormat="1"/>
    <row r="12971" s="179" customFormat="1"/>
    <row r="12972" s="179" customFormat="1"/>
    <row r="12973" s="179" customFormat="1"/>
    <row r="12974" s="179" customFormat="1"/>
    <row r="12975" s="179" customFormat="1"/>
    <row r="12976" s="179" customFormat="1"/>
    <row r="12977" s="179" customFormat="1"/>
    <row r="12978" s="179" customFormat="1"/>
    <row r="12979" s="179" customFormat="1"/>
    <row r="12980" s="179" customFormat="1"/>
    <row r="12981" s="179" customFormat="1"/>
    <row r="12982" s="179" customFormat="1"/>
    <row r="12983" s="179" customFormat="1"/>
    <row r="12984" s="179" customFormat="1"/>
    <row r="12985" s="179" customFormat="1"/>
    <row r="12986" s="179" customFormat="1"/>
    <row r="12987" s="179" customFormat="1"/>
    <row r="12988" s="179" customFormat="1"/>
    <row r="12989" s="179" customFormat="1"/>
    <row r="12990" s="179" customFormat="1"/>
    <row r="12991" s="179" customFormat="1"/>
    <row r="12992" s="179" customFormat="1"/>
    <row r="12993" s="179" customFormat="1"/>
    <row r="12994" s="179" customFormat="1"/>
    <row r="12995" s="179" customFormat="1"/>
    <row r="12996" s="179" customFormat="1"/>
    <row r="12997" s="179" customFormat="1"/>
    <row r="12998" s="179" customFormat="1"/>
    <row r="12999" s="179" customFormat="1"/>
    <row r="13000" s="179" customFormat="1"/>
    <row r="13001" s="179" customFormat="1"/>
    <row r="13002" s="179" customFormat="1"/>
    <row r="13003" s="179" customFormat="1"/>
    <row r="13004" s="179" customFormat="1"/>
    <row r="13005" s="179" customFormat="1"/>
    <row r="13006" s="179" customFormat="1"/>
    <row r="13007" s="179" customFormat="1"/>
    <row r="13008" s="179" customFormat="1"/>
    <row r="13009" s="179" customFormat="1"/>
    <row r="13010" s="179" customFormat="1"/>
    <row r="13011" s="179" customFormat="1"/>
    <row r="13012" s="179" customFormat="1"/>
    <row r="13013" s="179" customFormat="1"/>
    <row r="13014" s="179" customFormat="1"/>
    <row r="13015" s="179" customFormat="1"/>
    <row r="13016" s="179" customFormat="1"/>
    <row r="13017" s="179" customFormat="1"/>
    <row r="13018" s="179" customFormat="1"/>
    <row r="13019" s="179" customFormat="1"/>
    <row r="13020" s="179" customFormat="1"/>
    <row r="13021" s="179" customFormat="1"/>
    <row r="13022" s="179" customFormat="1"/>
    <row r="13023" s="179" customFormat="1"/>
    <row r="13024" s="179" customFormat="1"/>
    <row r="13025" s="179" customFormat="1"/>
    <row r="13026" s="179" customFormat="1"/>
    <row r="13027" s="179" customFormat="1"/>
    <row r="13028" s="179" customFormat="1"/>
    <row r="13029" s="179" customFormat="1"/>
    <row r="13030" s="179" customFormat="1"/>
    <row r="13031" s="179" customFormat="1"/>
    <row r="13032" s="179" customFormat="1"/>
    <row r="13033" s="179" customFormat="1"/>
    <row r="13034" s="179" customFormat="1"/>
    <row r="13035" s="179" customFormat="1"/>
    <row r="13036" s="179" customFormat="1"/>
    <row r="13037" s="179" customFormat="1"/>
    <row r="13038" s="179" customFormat="1"/>
    <row r="13039" s="179" customFormat="1"/>
    <row r="13040" s="179" customFormat="1"/>
    <row r="13041" s="179" customFormat="1"/>
    <row r="13042" s="179" customFormat="1"/>
    <row r="13043" s="179" customFormat="1"/>
    <row r="13044" s="179" customFormat="1"/>
    <row r="13045" s="179" customFormat="1"/>
    <row r="13046" s="179" customFormat="1"/>
    <row r="13047" s="179" customFormat="1"/>
    <row r="13048" s="179" customFormat="1"/>
    <row r="13049" s="179" customFormat="1"/>
    <row r="13050" s="179" customFormat="1"/>
    <row r="13051" s="179" customFormat="1"/>
    <row r="13052" s="179" customFormat="1"/>
    <row r="13053" s="179" customFormat="1"/>
    <row r="13054" s="179" customFormat="1"/>
    <row r="13055" s="179" customFormat="1"/>
    <row r="13056" s="179" customFormat="1"/>
    <row r="13057" s="179" customFormat="1"/>
    <row r="13058" s="179" customFormat="1"/>
    <row r="13059" s="179" customFormat="1"/>
    <row r="13060" s="179" customFormat="1"/>
    <row r="13061" s="179" customFormat="1"/>
    <row r="13062" s="179" customFormat="1"/>
    <row r="13063" s="179" customFormat="1"/>
    <row r="13064" s="179" customFormat="1"/>
    <row r="13065" s="179" customFormat="1"/>
    <row r="13066" s="179" customFormat="1"/>
    <row r="13067" s="179" customFormat="1"/>
    <row r="13068" s="179" customFormat="1"/>
    <row r="13069" s="179" customFormat="1"/>
    <row r="13070" s="179" customFormat="1"/>
    <row r="13071" s="179" customFormat="1"/>
    <row r="13072" s="179" customFormat="1"/>
    <row r="13073" s="179" customFormat="1"/>
    <row r="13074" s="179" customFormat="1"/>
    <row r="13075" s="179" customFormat="1"/>
    <row r="13076" s="179" customFormat="1"/>
    <row r="13077" s="179" customFormat="1"/>
    <row r="13078" s="179" customFormat="1"/>
    <row r="13079" s="179" customFormat="1"/>
    <row r="13080" s="179" customFormat="1"/>
    <row r="13081" s="179" customFormat="1"/>
    <row r="13082" s="179" customFormat="1"/>
    <row r="13083" s="179" customFormat="1"/>
    <row r="13084" s="179" customFormat="1"/>
    <row r="13085" s="179" customFormat="1"/>
    <row r="13086" s="179" customFormat="1"/>
    <row r="13087" s="179" customFormat="1"/>
    <row r="13088" s="179" customFormat="1"/>
    <row r="13089" s="179" customFormat="1"/>
    <row r="13090" s="179" customFormat="1"/>
    <row r="13091" s="179" customFormat="1"/>
    <row r="13092" s="179" customFormat="1"/>
    <row r="13093" s="179" customFormat="1"/>
    <row r="13094" s="179" customFormat="1"/>
    <row r="13095" s="179" customFormat="1"/>
    <row r="13096" s="179" customFormat="1"/>
    <row r="13097" s="179" customFormat="1"/>
    <row r="13098" s="179" customFormat="1"/>
    <row r="13099" s="179" customFormat="1"/>
    <row r="13100" s="179" customFormat="1"/>
    <row r="13101" s="179" customFormat="1"/>
    <row r="13102" s="179" customFormat="1"/>
    <row r="13103" s="179" customFormat="1"/>
    <row r="13104" s="179" customFormat="1"/>
    <row r="13105" s="179" customFormat="1"/>
    <row r="13106" s="179" customFormat="1"/>
    <row r="13107" s="179" customFormat="1"/>
    <row r="13108" s="179" customFormat="1"/>
    <row r="13109" s="179" customFormat="1"/>
    <row r="13110" s="179" customFormat="1"/>
    <row r="13111" s="179" customFormat="1"/>
    <row r="13112" s="179" customFormat="1"/>
    <row r="13113" s="179" customFormat="1"/>
    <row r="13114" s="179" customFormat="1"/>
    <row r="13115" s="179" customFormat="1"/>
    <row r="13116" s="179" customFormat="1"/>
    <row r="13117" s="179" customFormat="1"/>
    <row r="13118" s="179" customFormat="1"/>
    <row r="13119" s="179" customFormat="1"/>
    <row r="13120" s="179" customFormat="1"/>
    <row r="13121" s="179" customFormat="1"/>
    <row r="13122" s="179" customFormat="1"/>
    <row r="13123" s="179" customFormat="1"/>
    <row r="13124" s="179" customFormat="1"/>
    <row r="13125" s="179" customFormat="1"/>
    <row r="13126" s="179" customFormat="1"/>
    <row r="13127" s="179" customFormat="1"/>
    <row r="13128" s="179" customFormat="1"/>
    <row r="13129" s="179" customFormat="1"/>
    <row r="13130" s="179" customFormat="1"/>
    <row r="13131" s="179" customFormat="1"/>
    <row r="13132" s="179" customFormat="1"/>
    <row r="13133" s="179" customFormat="1"/>
    <row r="13134" s="179" customFormat="1"/>
    <row r="13135" s="179" customFormat="1"/>
    <row r="13136" s="179" customFormat="1"/>
    <row r="13137" s="179" customFormat="1"/>
    <row r="13138" s="179" customFormat="1"/>
    <row r="13139" s="179" customFormat="1"/>
    <row r="13140" s="179" customFormat="1"/>
    <row r="13141" s="179" customFormat="1"/>
    <row r="13142" s="179" customFormat="1"/>
    <row r="13143" s="179" customFormat="1"/>
    <row r="13144" s="179" customFormat="1"/>
    <row r="13145" s="179" customFormat="1"/>
    <row r="13146" s="179" customFormat="1"/>
    <row r="13147" s="179" customFormat="1"/>
    <row r="13148" s="179" customFormat="1"/>
    <row r="13149" s="179" customFormat="1"/>
    <row r="13150" s="179" customFormat="1"/>
    <row r="13151" s="179" customFormat="1"/>
    <row r="13152" s="179" customFormat="1"/>
    <row r="13153" s="179" customFormat="1"/>
    <row r="13154" s="179" customFormat="1"/>
    <row r="13155" s="179" customFormat="1"/>
    <row r="13156" s="179" customFormat="1"/>
    <row r="13157" s="179" customFormat="1"/>
    <row r="13158" s="179" customFormat="1"/>
    <row r="13159" s="179" customFormat="1"/>
    <row r="13160" s="179" customFormat="1"/>
    <row r="13161" s="179" customFormat="1"/>
    <row r="13162" s="179" customFormat="1"/>
    <row r="13163" s="179" customFormat="1"/>
    <row r="13164" s="179" customFormat="1"/>
    <row r="13165" s="179" customFormat="1"/>
    <row r="13166" s="179" customFormat="1"/>
    <row r="13167" s="179" customFormat="1"/>
    <row r="13168" s="179" customFormat="1"/>
    <row r="13169" s="179" customFormat="1"/>
    <row r="13170" s="179" customFormat="1"/>
    <row r="13171" s="179" customFormat="1"/>
    <row r="13172" s="179" customFormat="1"/>
    <row r="13173" s="179" customFormat="1"/>
    <row r="13174" s="179" customFormat="1"/>
    <row r="13175" s="179" customFormat="1"/>
    <row r="13176" s="179" customFormat="1"/>
    <row r="13177" s="179" customFormat="1"/>
    <row r="13178" s="179" customFormat="1"/>
    <row r="13179" s="179" customFormat="1"/>
    <row r="13180" s="179" customFormat="1"/>
    <row r="13181" s="179" customFormat="1"/>
    <row r="13182" s="179" customFormat="1"/>
    <row r="13183" s="179" customFormat="1"/>
    <row r="13184" s="179" customFormat="1"/>
    <row r="13185" s="179" customFormat="1"/>
    <row r="13186" s="179" customFormat="1"/>
    <row r="13187" s="179" customFormat="1"/>
    <row r="13188" s="179" customFormat="1"/>
    <row r="13189" s="179" customFormat="1"/>
    <row r="13190" s="179" customFormat="1"/>
    <row r="13191" s="179" customFormat="1"/>
    <row r="13192" s="179" customFormat="1"/>
    <row r="13193" s="179" customFormat="1"/>
    <row r="13194" s="179" customFormat="1"/>
    <row r="13195" s="179" customFormat="1"/>
    <row r="13196" s="179" customFormat="1"/>
    <row r="13197" s="179" customFormat="1"/>
    <row r="13198" s="179" customFormat="1"/>
    <row r="13199" s="179" customFormat="1"/>
    <row r="13200" s="179" customFormat="1"/>
    <row r="13201" s="179" customFormat="1"/>
    <row r="13202" s="179" customFormat="1"/>
    <row r="13203" s="179" customFormat="1"/>
    <row r="13204" s="179" customFormat="1"/>
    <row r="13205" s="179" customFormat="1"/>
    <row r="13206" s="179" customFormat="1"/>
    <row r="13207" s="179" customFormat="1"/>
    <row r="13208" s="179" customFormat="1"/>
    <row r="13209" s="179" customFormat="1"/>
    <row r="13210" s="179" customFormat="1"/>
    <row r="13211" s="179" customFormat="1"/>
    <row r="13212" s="179" customFormat="1"/>
    <row r="13213" s="179" customFormat="1"/>
    <row r="13214" s="179" customFormat="1"/>
    <row r="13215" s="179" customFormat="1"/>
    <row r="13216" s="179" customFormat="1"/>
    <row r="13217" s="179" customFormat="1"/>
    <row r="13218" s="179" customFormat="1"/>
    <row r="13219" s="179" customFormat="1"/>
    <row r="13220" s="179" customFormat="1"/>
    <row r="13221" s="179" customFormat="1"/>
    <row r="13222" s="179" customFormat="1"/>
    <row r="13223" s="179" customFormat="1"/>
    <row r="13224" s="179" customFormat="1"/>
    <row r="13225" s="179" customFormat="1"/>
    <row r="13226" s="179" customFormat="1"/>
    <row r="13227" s="179" customFormat="1"/>
    <row r="13228" s="179" customFormat="1"/>
    <row r="13229" s="179" customFormat="1"/>
    <row r="13230" s="179" customFormat="1"/>
    <row r="13231" s="179" customFormat="1"/>
    <row r="13232" s="179" customFormat="1"/>
    <row r="13233" s="179" customFormat="1"/>
    <row r="13234" s="179" customFormat="1"/>
    <row r="13235" s="179" customFormat="1"/>
    <row r="13236" s="179" customFormat="1"/>
    <row r="13237" s="179" customFormat="1"/>
    <row r="13238" s="179" customFormat="1"/>
    <row r="13239" s="179" customFormat="1"/>
    <row r="13240" s="179" customFormat="1"/>
    <row r="13241" s="179" customFormat="1"/>
    <row r="13242" s="179" customFormat="1"/>
    <row r="13243" s="179" customFormat="1"/>
    <row r="13244" s="179" customFormat="1"/>
    <row r="13245" s="179" customFormat="1"/>
    <row r="13246" s="179" customFormat="1"/>
    <row r="13247" s="179" customFormat="1"/>
    <row r="13248" s="179" customFormat="1"/>
    <row r="13249" s="179" customFormat="1"/>
    <row r="13250" s="179" customFormat="1"/>
    <row r="13251" s="179" customFormat="1"/>
    <row r="13252" s="179" customFormat="1"/>
    <row r="13253" s="179" customFormat="1"/>
    <row r="13254" s="179" customFormat="1"/>
    <row r="13255" s="179" customFormat="1"/>
    <row r="13256" s="179" customFormat="1"/>
    <row r="13257" s="179" customFormat="1"/>
    <row r="13258" s="179" customFormat="1"/>
    <row r="13259" s="179" customFormat="1"/>
    <row r="13260" s="179" customFormat="1"/>
    <row r="13261" s="179" customFormat="1"/>
    <row r="13262" s="179" customFormat="1"/>
    <row r="13263" s="179" customFormat="1"/>
    <row r="13264" s="179" customFormat="1"/>
    <row r="13265" s="179" customFormat="1"/>
    <row r="13266" s="179" customFormat="1"/>
    <row r="13267" s="179" customFormat="1"/>
    <row r="13268" s="179" customFormat="1"/>
    <row r="13269" s="179" customFormat="1"/>
    <row r="13270" s="179" customFormat="1"/>
    <row r="13271" s="179" customFormat="1"/>
    <row r="13272" s="179" customFormat="1"/>
    <row r="13273" s="179" customFormat="1"/>
    <row r="13274" s="179" customFormat="1"/>
    <row r="13275" s="179" customFormat="1"/>
    <row r="13276" s="179" customFormat="1"/>
    <row r="13277" s="179" customFormat="1"/>
    <row r="13278" s="179" customFormat="1"/>
    <row r="13279" s="179" customFormat="1"/>
    <row r="13280" s="179" customFormat="1"/>
    <row r="13281" s="179" customFormat="1"/>
    <row r="13282" s="179" customFormat="1"/>
    <row r="13283" s="179" customFormat="1"/>
    <row r="13284" s="179" customFormat="1"/>
    <row r="13285" s="179" customFormat="1"/>
    <row r="13286" s="179" customFormat="1"/>
    <row r="13287" s="179" customFormat="1"/>
    <row r="13288" s="179" customFormat="1"/>
    <row r="13289" s="179" customFormat="1"/>
    <row r="13290" s="179" customFormat="1"/>
    <row r="13291" s="179" customFormat="1"/>
    <row r="13292" s="179" customFormat="1"/>
    <row r="13293" s="179" customFormat="1"/>
    <row r="13294" s="179" customFormat="1"/>
    <row r="13295" s="179" customFormat="1"/>
    <row r="13296" s="179" customFormat="1"/>
    <row r="13297" s="179" customFormat="1"/>
    <row r="13298" s="179" customFormat="1"/>
    <row r="13299" s="179" customFormat="1"/>
    <row r="13300" s="179" customFormat="1"/>
    <row r="13301" s="179" customFormat="1"/>
    <row r="13302" s="179" customFormat="1"/>
    <row r="13303" s="179" customFormat="1"/>
    <row r="13304" s="179" customFormat="1"/>
    <row r="13305" s="179" customFormat="1"/>
    <row r="13306" s="179" customFormat="1"/>
    <row r="13307" s="179" customFormat="1"/>
    <row r="13308" s="179" customFormat="1"/>
    <row r="13309" s="179" customFormat="1"/>
    <row r="13310" s="179" customFormat="1"/>
    <row r="13311" s="179" customFormat="1"/>
    <row r="13312" s="179" customFormat="1"/>
    <row r="13313" s="179" customFormat="1"/>
    <row r="13314" s="179" customFormat="1"/>
    <row r="13315" s="179" customFormat="1"/>
    <row r="13316" s="179" customFormat="1"/>
    <row r="13317" s="179" customFormat="1"/>
    <row r="13318" s="179" customFormat="1"/>
    <row r="13319" s="179" customFormat="1"/>
    <row r="13320" s="179" customFormat="1"/>
    <row r="13321" s="179" customFormat="1"/>
    <row r="13322" s="179" customFormat="1"/>
    <row r="13323" s="179" customFormat="1"/>
    <row r="13324" s="179" customFormat="1"/>
    <row r="13325" s="179" customFormat="1"/>
    <row r="13326" s="179" customFormat="1"/>
    <row r="13327" s="179" customFormat="1"/>
    <row r="13328" s="179" customFormat="1"/>
    <row r="13329" s="179" customFormat="1"/>
    <row r="13330" s="179" customFormat="1"/>
    <row r="13331" s="179" customFormat="1"/>
    <row r="13332" s="179" customFormat="1"/>
    <row r="13333" s="179" customFormat="1"/>
    <row r="13334" s="179" customFormat="1"/>
    <row r="13335" s="179" customFormat="1"/>
    <row r="13336" s="179" customFormat="1"/>
    <row r="13337" s="179" customFormat="1"/>
    <row r="13338" s="179" customFormat="1"/>
    <row r="13339" s="179" customFormat="1"/>
    <row r="13340" s="179" customFormat="1"/>
    <row r="13341" s="179" customFormat="1"/>
    <row r="13342" s="179" customFormat="1"/>
    <row r="13343" s="179" customFormat="1"/>
    <row r="13344" s="179" customFormat="1"/>
    <row r="13345" s="179" customFormat="1"/>
    <row r="13346" s="179" customFormat="1"/>
    <row r="13347" s="179" customFormat="1"/>
    <row r="13348" s="179" customFormat="1"/>
    <row r="13349" s="179" customFormat="1"/>
    <row r="13350" s="179" customFormat="1"/>
    <row r="13351" s="179" customFormat="1"/>
    <row r="13352" s="179" customFormat="1"/>
    <row r="13353" s="179" customFormat="1"/>
    <row r="13354" s="179" customFormat="1"/>
    <row r="13355" s="179" customFormat="1"/>
    <row r="13356" s="179" customFormat="1"/>
    <row r="13357" s="179" customFormat="1"/>
    <row r="13358" s="179" customFormat="1"/>
    <row r="13359" s="179" customFormat="1"/>
    <row r="13360" s="179" customFormat="1"/>
    <row r="13361" s="179" customFormat="1"/>
    <row r="13362" s="179" customFormat="1"/>
    <row r="13363" s="179" customFormat="1"/>
    <row r="13364" s="179" customFormat="1"/>
    <row r="13365" s="179" customFormat="1"/>
    <row r="13366" s="179" customFormat="1"/>
    <row r="13367" s="179" customFormat="1"/>
    <row r="13368" s="179" customFormat="1"/>
    <row r="13369" s="179" customFormat="1"/>
    <row r="13370" s="179" customFormat="1"/>
    <row r="13371" s="179" customFormat="1"/>
    <row r="13372" s="179" customFormat="1"/>
    <row r="13373" s="179" customFormat="1"/>
    <row r="13374" s="179" customFormat="1"/>
    <row r="13375" s="179" customFormat="1"/>
    <row r="13376" s="179" customFormat="1"/>
    <row r="13377" s="179" customFormat="1"/>
    <row r="13378" s="179" customFormat="1"/>
    <row r="13379" s="179" customFormat="1"/>
    <row r="13380" s="179" customFormat="1"/>
    <row r="13381" s="179" customFormat="1"/>
    <row r="13382" s="179" customFormat="1"/>
    <row r="13383" s="179" customFormat="1"/>
    <row r="13384" s="179" customFormat="1"/>
    <row r="13385" s="179" customFormat="1"/>
    <row r="13386" s="179" customFormat="1"/>
    <row r="13387" s="179" customFormat="1"/>
    <row r="13388" s="179" customFormat="1"/>
    <row r="13389" s="179" customFormat="1"/>
    <row r="13390" s="179" customFormat="1"/>
    <row r="13391" s="179" customFormat="1"/>
    <row r="13392" s="179" customFormat="1"/>
    <row r="13393" s="179" customFormat="1"/>
    <row r="13394" s="179" customFormat="1"/>
    <row r="13395" s="179" customFormat="1"/>
    <row r="13396" s="179" customFormat="1"/>
    <row r="13397" s="179" customFormat="1"/>
    <row r="13398" s="179" customFormat="1"/>
    <row r="13399" s="179" customFormat="1"/>
    <row r="13400" s="179" customFormat="1"/>
    <row r="13401" s="179" customFormat="1"/>
    <row r="13402" s="179" customFormat="1"/>
    <row r="13403" s="179" customFormat="1"/>
    <row r="13404" s="179" customFormat="1"/>
    <row r="13405" s="179" customFormat="1"/>
    <row r="13406" s="179" customFormat="1"/>
    <row r="13407" s="179" customFormat="1"/>
    <row r="13408" s="179" customFormat="1"/>
    <row r="13409" s="179" customFormat="1"/>
    <row r="13410" s="179" customFormat="1"/>
    <row r="13411" s="179" customFormat="1"/>
    <row r="13412" s="179" customFormat="1"/>
    <row r="13413" s="179" customFormat="1"/>
    <row r="13414" s="179" customFormat="1"/>
    <row r="13415" s="179" customFormat="1"/>
    <row r="13416" s="179" customFormat="1"/>
    <row r="13417" s="179" customFormat="1"/>
    <row r="13418" s="179" customFormat="1"/>
    <row r="13419" s="179" customFormat="1"/>
    <row r="13420" s="179" customFormat="1"/>
    <row r="13421" s="179" customFormat="1"/>
    <row r="13422" s="179" customFormat="1"/>
    <row r="13423" s="179" customFormat="1"/>
    <row r="13424" s="179" customFormat="1"/>
    <row r="13425" s="179" customFormat="1"/>
    <row r="13426" s="179" customFormat="1"/>
    <row r="13427" s="179" customFormat="1"/>
    <row r="13428" s="179" customFormat="1"/>
    <row r="13429" s="179" customFormat="1"/>
    <row r="13430" s="179" customFormat="1"/>
    <row r="13431" s="179" customFormat="1"/>
    <row r="13432" s="179" customFormat="1"/>
    <row r="13433" s="179" customFormat="1"/>
    <row r="13434" s="179" customFormat="1"/>
    <row r="13435" s="179" customFormat="1"/>
    <row r="13436" s="179" customFormat="1"/>
    <row r="13437" s="179" customFormat="1"/>
    <row r="13438" s="179" customFormat="1"/>
    <row r="13439" s="179" customFormat="1"/>
    <row r="13440" s="179" customFormat="1"/>
    <row r="13441" s="179" customFormat="1"/>
    <row r="13442" s="179" customFormat="1"/>
    <row r="13443" s="179" customFormat="1"/>
    <row r="13444" s="179" customFormat="1"/>
    <row r="13445" s="179" customFormat="1"/>
    <row r="13446" s="179" customFormat="1"/>
    <row r="13447" s="179" customFormat="1"/>
    <row r="13448" s="179" customFormat="1"/>
    <row r="13449" s="179" customFormat="1"/>
    <row r="13450" s="179" customFormat="1"/>
    <row r="13451" s="179" customFormat="1"/>
    <row r="13452" s="179" customFormat="1"/>
    <row r="13453" s="179" customFormat="1"/>
    <row r="13454" s="179" customFormat="1"/>
    <row r="13455" s="179" customFormat="1"/>
    <row r="13456" s="179" customFormat="1"/>
    <row r="13457" s="179" customFormat="1"/>
    <row r="13458" s="179" customFormat="1"/>
    <row r="13459" s="179" customFormat="1"/>
    <row r="13460" s="179" customFormat="1"/>
    <row r="13461" s="179" customFormat="1"/>
    <row r="13462" s="179" customFormat="1"/>
    <row r="13463" s="179" customFormat="1"/>
    <row r="13464" s="179" customFormat="1"/>
    <row r="13465" s="179" customFormat="1"/>
    <row r="13466" s="179" customFormat="1"/>
    <row r="13467" s="179" customFormat="1"/>
    <row r="13468" s="179" customFormat="1"/>
    <row r="13469" s="179" customFormat="1"/>
    <row r="13470" s="179" customFormat="1"/>
    <row r="13471" s="179" customFormat="1"/>
    <row r="13472" s="179" customFormat="1"/>
    <row r="13473" s="179" customFormat="1"/>
    <row r="13474" s="179" customFormat="1"/>
    <row r="13475" s="179" customFormat="1"/>
    <row r="13476" s="179" customFormat="1"/>
    <row r="13477" s="179" customFormat="1"/>
    <row r="13478" s="179" customFormat="1"/>
    <row r="13479" s="179" customFormat="1"/>
    <row r="13480" s="179" customFormat="1"/>
    <row r="13481" s="179" customFormat="1"/>
    <row r="13482" s="179" customFormat="1"/>
    <row r="13483" s="179" customFormat="1"/>
    <row r="13484" s="179" customFormat="1"/>
    <row r="13485" s="179" customFormat="1"/>
    <row r="13486" s="179" customFormat="1"/>
    <row r="13487" s="179" customFormat="1"/>
    <row r="13488" s="179" customFormat="1"/>
    <row r="13489" s="179" customFormat="1"/>
    <row r="13490" s="179" customFormat="1"/>
    <row r="13491" s="179" customFormat="1"/>
    <row r="13492" s="179" customFormat="1"/>
    <row r="13493" s="179" customFormat="1"/>
    <row r="13494" s="179" customFormat="1"/>
    <row r="13495" s="179" customFormat="1"/>
    <row r="13496" s="179" customFormat="1"/>
    <row r="13497" s="179" customFormat="1"/>
    <row r="13498" s="179" customFormat="1"/>
    <row r="13499" s="179" customFormat="1"/>
    <row r="13500" s="179" customFormat="1"/>
    <row r="13501" s="179" customFormat="1"/>
    <row r="13502" s="179" customFormat="1"/>
    <row r="13503" s="179" customFormat="1"/>
    <row r="13504" s="179" customFormat="1"/>
    <row r="13505" s="179" customFormat="1"/>
    <row r="13506" s="179" customFormat="1"/>
    <row r="13507" s="179" customFormat="1"/>
    <row r="13508" s="179" customFormat="1"/>
    <row r="13509" s="179" customFormat="1"/>
    <row r="13510" s="179" customFormat="1"/>
    <row r="13511" s="179" customFormat="1"/>
    <row r="13512" s="179" customFormat="1"/>
    <row r="13513" s="179" customFormat="1"/>
    <row r="13514" s="179" customFormat="1"/>
    <row r="13515" s="179" customFormat="1"/>
    <row r="13516" s="179" customFormat="1"/>
    <row r="13517" s="179" customFormat="1"/>
    <row r="13518" s="179" customFormat="1"/>
    <row r="13519" s="179" customFormat="1"/>
    <row r="13520" s="179" customFormat="1"/>
    <row r="13521" s="179" customFormat="1"/>
    <row r="13522" s="179" customFormat="1"/>
    <row r="13523" s="179" customFormat="1"/>
    <row r="13524" s="179" customFormat="1"/>
    <row r="13525" s="179" customFormat="1"/>
    <row r="13526" s="179" customFormat="1"/>
    <row r="13527" s="179" customFormat="1"/>
    <row r="13528" s="179" customFormat="1"/>
    <row r="13529" s="179" customFormat="1"/>
    <row r="13530" s="179" customFormat="1"/>
    <row r="13531" s="179" customFormat="1"/>
    <row r="13532" s="179" customFormat="1"/>
    <row r="13533" s="179" customFormat="1"/>
    <row r="13534" s="179" customFormat="1"/>
    <row r="13535" s="179" customFormat="1"/>
    <row r="13536" s="179" customFormat="1"/>
    <row r="13537" s="179" customFormat="1"/>
    <row r="13538" s="179" customFormat="1"/>
    <row r="13539" s="179" customFormat="1"/>
    <row r="13540" s="179" customFormat="1"/>
    <row r="13541" s="179" customFormat="1"/>
    <row r="13542" s="179" customFormat="1"/>
    <row r="13543" s="179" customFormat="1"/>
    <row r="13544" s="179" customFormat="1"/>
    <row r="13545" s="179" customFormat="1"/>
    <row r="13546" s="179" customFormat="1"/>
    <row r="13547" s="179" customFormat="1"/>
    <row r="13548" s="179" customFormat="1"/>
    <row r="13549" s="179" customFormat="1"/>
    <row r="13550" s="179" customFormat="1"/>
    <row r="13551" s="179" customFormat="1"/>
    <row r="13552" s="179" customFormat="1"/>
    <row r="13553" s="179" customFormat="1"/>
    <row r="13554" s="179" customFormat="1"/>
    <row r="13555" s="179" customFormat="1"/>
    <row r="13556" s="179" customFormat="1"/>
    <row r="13557" s="179" customFormat="1"/>
    <row r="13558" s="179" customFormat="1"/>
    <row r="13559" s="179" customFormat="1"/>
    <row r="13560" s="179" customFormat="1"/>
    <row r="13561" s="179" customFormat="1"/>
    <row r="13562" s="179" customFormat="1"/>
    <row r="13563" s="179" customFormat="1"/>
    <row r="13564" s="179" customFormat="1"/>
    <row r="13565" s="179" customFormat="1"/>
    <row r="13566" s="179" customFormat="1"/>
    <row r="13567" s="179" customFormat="1"/>
    <row r="13568" s="179" customFormat="1"/>
    <row r="13569" s="179" customFormat="1"/>
    <row r="13570" s="179" customFormat="1"/>
    <row r="13571" s="179" customFormat="1"/>
    <row r="13572" s="179" customFormat="1"/>
    <row r="13573" s="179" customFormat="1"/>
    <row r="13574" s="179" customFormat="1"/>
    <row r="13575" s="179" customFormat="1"/>
    <row r="13576" s="179" customFormat="1"/>
    <row r="13577" s="179" customFormat="1"/>
    <row r="13578" s="179" customFormat="1"/>
    <row r="13579" s="179" customFormat="1"/>
    <row r="13580" s="179" customFormat="1"/>
    <row r="13581" s="179" customFormat="1"/>
    <row r="13582" s="179" customFormat="1"/>
    <row r="13583" s="179" customFormat="1"/>
    <row r="13584" s="179" customFormat="1"/>
    <row r="13585" s="179" customFormat="1"/>
    <row r="13586" s="179" customFormat="1"/>
    <row r="13587" s="179" customFormat="1"/>
    <row r="13588" s="179" customFormat="1"/>
    <row r="13589" s="179" customFormat="1"/>
    <row r="13590" s="179" customFormat="1"/>
    <row r="13591" s="179" customFormat="1"/>
    <row r="13592" s="179" customFormat="1"/>
    <row r="13593" s="179" customFormat="1"/>
    <row r="13594" s="179" customFormat="1"/>
    <row r="13595" s="179" customFormat="1"/>
    <row r="13596" s="179" customFormat="1"/>
    <row r="13597" s="179" customFormat="1"/>
    <row r="13598" s="179" customFormat="1"/>
    <row r="13599" s="179" customFormat="1"/>
    <row r="13600" s="179" customFormat="1"/>
    <row r="13601" s="179" customFormat="1"/>
    <row r="13602" s="179" customFormat="1"/>
    <row r="13603" s="179" customFormat="1"/>
    <row r="13604" s="179" customFormat="1"/>
    <row r="13605" s="179" customFormat="1"/>
    <row r="13606" s="179" customFormat="1"/>
    <row r="13607" s="179" customFormat="1"/>
    <row r="13608" s="179" customFormat="1"/>
    <row r="13609" s="179" customFormat="1"/>
    <row r="13610" s="179" customFormat="1"/>
    <row r="13611" s="179" customFormat="1"/>
    <row r="13612" s="179" customFormat="1"/>
    <row r="13613" s="179" customFormat="1"/>
    <row r="13614" s="179" customFormat="1"/>
    <row r="13615" s="179" customFormat="1"/>
    <row r="13616" s="179" customFormat="1"/>
    <row r="13617" s="179" customFormat="1"/>
    <row r="13618" s="179" customFormat="1"/>
    <row r="13619" s="179" customFormat="1"/>
    <row r="13620" s="179" customFormat="1"/>
    <row r="13621" s="179" customFormat="1"/>
    <row r="13622" s="179" customFormat="1"/>
    <row r="13623" s="179" customFormat="1"/>
    <row r="13624" s="179" customFormat="1"/>
    <row r="13625" s="179" customFormat="1"/>
    <row r="13626" s="179" customFormat="1"/>
    <row r="13627" s="179" customFormat="1"/>
    <row r="13628" s="179" customFormat="1"/>
    <row r="13629" s="179" customFormat="1"/>
    <row r="13630" s="179" customFormat="1"/>
    <row r="13631" s="179" customFormat="1"/>
    <row r="13632" s="179" customFormat="1"/>
    <row r="13633" s="179" customFormat="1"/>
    <row r="13634" s="179" customFormat="1"/>
    <row r="13635" s="179" customFormat="1"/>
    <row r="13636" s="179" customFormat="1"/>
    <row r="13637" s="179" customFormat="1"/>
    <row r="13638" s="179" customFormat="1"/>
    <row r="13639" s="179" customFormat="1"/>
    <row r="13640" s="179" customFormat="1"/>
    <row r="13641" s="179" customFormat="1"/>
    <row r="13642" s="179" customFormat="1"/>
    <row r="13643" s="179" customFormat="1"/>
    <row r="13644" s="179" customFormat="1"/>
    <row r="13645" s="179" customFormat="1"/>
    <row r="13646" s="179" customFormat="1"/>
    <row r="13647" s="179" customFormat="1"/>
    <row r="13648" s="179" customFormat="1"/>
    <row r="13649" s="179" customFormat="1"/>
    <row r="13650" s="179" customFormat="1"/>
    <row r="13651" s="179" customFormat="1"/>
    <row r="13652" s="179" customFormat="1"/>
    <row r="13653" s="179" customFormat="1"/>
    <row r="13654" s="179" customFormat="1"/>
    <row r="13655" s="179" customFormat="1"/>
    <row r="13656" s="179" customFormat="1"/>
    <row r="13657" s="179" customFormat="1"/>
    <row r="13658" s="179" customFormat="1"/>
    <row r="13659" s="179" customFormat="1"/>
    <row r="13660" s="179" customFormat="1"/>
    <row r="13661" s="179" customFormat="1"/>
    <row r="13662" s="179" customFormat="1"/>
    <row r="13663" s="179" customFormat="1"/>
    <row r="13664" s="179" customFormat="1"/>
    <row r="13665" s="179" customFormat="1"/>
    <row r="13666" s="179" customFormat="1"/>
    <row r="13667" s="179" customFormat="1"/>
    <row r="13668" s="179" customFormat="1"/>
    <row r="13669" s="179" customFormat="1"/>
    <row r="13670" s="179" customFormat="1"/>
    <row r="13671" s="179" customFormat="1"/>
    <row r="13672" s="179" customFormat="1"/>
    <row r="13673" s="179" customFormat="1"/>
    <row r="13674" s="179" customFormat="1"/>
    <row r="13675" s="179" customFormat="1"/>
    <row r="13676" s="179" customFormat="1"/>
    <row r="13677" s="179" customFormat="1"/>
    <row r="13678" s="179" customFormat="1"/>
    <row r="13679" s="179" customFormat="1"/>
    <row r="13680" s="179" customFormat="1"/>
    <row r="13681" s="179" customFormat="1"/>
    <row r="13682" s="179" customFormat="1"/>
    <row r="13683" s="179" customFormat="1"/>
    <row r="13684" s="179" customFormat="1"/>
    <row r="13685" s="179" customFormat="1"/>
    <row r="13686" s="179" customFormat="1"/>
    <row r="13687" s="179" customFormat="1"/>
    <row r="13688" s="179" customFormat="1"/>
    <row r="13689" s="179" customFormat="1"/>
    <row r="13690" s="179" customFormat="1"/>
    <row r="13691" s="179" customFormat="1"/>
    <row r="13692" s="179" customFormat="1"/>
    <row r="13693" s="179" customFormat="1"/>
    <row r="13694" s="179" customFormat="1"/>
    <row r="13695" s="179" customFormat="1"/>
    <row r="13696" s="179" customFormat="1"/>
    <row r="13697" s="179" customFormat="1"/>
    <row r="13698" s="179" customFormat="1"/>
    <row r="13699" s="179" customFormat="1"/>
    <row r="13700" s="179" customFormat="1"/>
    <row r="13701" s="179" customFormat="1"/>
    <row r="13702" s="179" customFormat="1"/>
    <row r="13703" s="179" customFormat="1"/>
    <row r="13704" s="179" customFormat="1"/>
    <row r="13705" s="179" customFormat="1"/>
    <row r="13706" s="179" customFormat="1"/>
    <row r="13707" s="179" customFormat="1"/>
    <row r="13708" s="179" customFormat="1"/>
    <row r="13709" s="179" customFormat="1"/>
    <row r="13710" s="179" customFormat="1"/>
    <row r="13711" s="179" customFormat="1"/>
    <row r="13712" s="179" customFormat="1"/>
    <row r="13713" s="179" customFormat="1"/>
    <row r="13714" s="179" customFormat="1"/>
    <row r="13715" s="179" customFormat="1"/>
    <row r="13716" s="179" customFormat="1"/>
    <row r="13717" s="179" customFormat="1"/>
    <row r="13718" s="179" customFormat="1"/>
    <row r="13719" s="179" customFormat="1"/>
    <row r="13720" s="179" customFormat="1"/>
    <row r="13721" s="179" customFormat="1"/>
    <row r="13722" s="179" customFormat="1"/>
    <row r="13723" s="179" customFormat="1"/>
    <row r="13724" s="179" customFormat="1"/>
    <row r="13725" s="179" customFormat="1"/>
    <row r="13726" s="179" customFormat="1"/>
    <row r="13727" s="179" customFormat="1"/>
    <row r="13728" s="179" customFormat="1"/>
    <row r="13729" s="179" customFormat="1"/>
    <row r="13730" s="179" customFormat="1"/>
    <row r="13731" s="179" customFormat="1"/>
    <row r="13732" s="179" customFormat="1"/>
    <row r="13733" s="179" customFormat="1"/>
    <row r="13734" s="179" customFormat="1"/>
    <row r="13735" s="179" customFormat="1"/>
    <row r="13736" s="179" customFormat="1"/>
    <row r="13737" s="179" customFormat="1"/>
    <row r="13738" s="179" customFormat="1"/>
    <row r="13739" s="179" customFormat="1"/>
    <row r="13740" s="179" customFormat="1"/>
    <row r="13741" s="179" customFormat="1"/>
    <row r="13742" s="179" customFormat="1"/>
    <row r="13743" s="179" customFormat="1"/>
    <row r="13744" s="179" customFormat="1"/>
    <row r="13745" s="179" customFormat="1"/>
    <row r="13746" s="179" customFormat="1"/>
    <row r="13747" s="179" customFormat="1"/>
    <row r="13748" s="179" customFormat="1"/>
    <row r="13749" s="179" customFormat="1"/>
    <row r="13750" s="179" customFormat="1"/>
    <row r="13751" s="179" customFormat="1"/>
    <row r="13752" s="179" customFormat="1"/>
    <row r="13753" s="179" customFormat="1"/>
    <row r="13754" s="179" customFormat="1"/>
    <row r="13755" s="179" customFormat="1"/>
    <row r="13756" s="179" customFormat="1"/>
    <row r="13757" s="179" customFormat="1"/>
    <row r="13758" s="179" customFormat="1"/>
    <row r="13759" s="179" customFormat="1"/>
    <row r="13760" s="179" customFormat="1"/>
    <row r="13761" s="179" customFormat="1"/>
    <row r="13762" s="179" customFormat="1"/>
    <row r="13763" s="179" customFormat="1"/>
    <row r="13764" s="179" customFormat="1"/>
    <row r="13765" s="179" customFormat="1"/>
    <row r="13766" s="179" customFormat="1"/>
    <row r="13767" s="179" customFormat="1"/>
    <row r="13768" s="179" customFormat="1"/>
    <row r="13769" s="179" customFormat="1"/>
    <row r="13770" s="179" customFormat="1"/>
    <row r="13771" s="179" customFormat="1"/>
    <row r="13772" s="179" customFormat="1"/>
    <row r="13773" s="179" customFormat="1"/>
    <row r="13774" s="179" customFormat="1"/>
    <row r="13775" s="179" customFormat="1"/>
    <row r="13776" s="179" customFormat="1"/>
    <row r="13777" s="179" customFormat="1"/>
    <row r="13778" s="179" customFormat="1"/>
    <row r="13779" s="179" customFormat="1"/>
    <row r="13780" s="179" customFormat="1"/>
    <row r="13781" s="179" customFormat="1"/>
    <row r="13782" s="179" customFormat="1"/>
    <row r="13783" s="179" customFormat="1"/>
    <row r="13784" s="179" customFormat="1"/>
    <row r="13785" s="179" customFormat="1"/>
    <row r="13786" s="179" customFormat="1"/>
    <row r="13787" s="179" customFormat="1"/>
    <row r="13788" s="179" customFormat="1"/>
    <row r="13789" s="179" customFormat="1"/>
    <row r="13790" s="179" customFormat="1"/>
    <row r="13791" s="179" customFormat="1"/>
    <row r="13792" s="179" customFormat="1"/>
    <row r="13793" s="179" customFormat="1"/>
    <row r="13794" s="179" customFormat="1"/>
    <row r="13795" s="179" customFormat="1"/>
    <row r="13796" s="179" customFormat="1"/>
    <row r="13797" s="179" customFormat="1"/>
    <row r="13798" s="179" customFormat="1"/>
    <row r="13799" s="179" customFormat="1"/>
    <row r="13800" s="179" customFormat="1"/>
    <row r="13801" s="179" customFormat="1"/>
    <row r="13802" s="179" customFormat="1"/>
    <row r="13803" s="179" customFormat="1"/>
    <row r="13804" s="179" customFormat="1"/>
    <row r="13805" s="179" customFormat="1"/>
    <row r="13806" s="179" customFormat="1"/>
    <row r="13807" s="179" customFormat="1"/>
    <row r="13808" s="179" customFormat="1"/>
    <row r="13809" s="179" customFormat="1"/>
    <row r="13810" s="179" customFormat="1"/>
    <row r="13811" s="179" customFormat="1"/>
    <row r="13812" s="179" customFormat="1"/>
    <row r="13813" s="179" customFormat="1"/>
    <row r="13814" s="179" customFormat="1"/>
    <row r="13815" s="179" customFormat="1"/>
    <row r="13816" s="179" customFormat="1"/>
    <row r="13817" s="179" customFormat="1"/>
    <row r="13818" s="179" customFormat="1"/>
    <row r="13819" s="179" customFormat="1"/>
    <row r="13820" s="179" customFormat="1"/>
    <row r="13821" s="179" customFormat="1"/>
    <row r="13822" s="179" customFormat="1"/>
    <row r="13823" s="179" customFormat="1"/>
    <row r="13824" s="179" customFormat="1"/>
    <row r="13825" s="179" customFormat="1"/>
    <row r="13826" s="179" customFormat="1"/>
    <row r="13827" s="179" customFormat="1"/>
    <row r="13828" s="179" customFormat="1"/>
    <row r="13829" s="179" customFormat="1"/>
    <row r="13830" s="179" customFormat="1"/>
    <row r="13831" s="179" customFormat="1"/>
    <row r="13832" s="179" customFormat="1"/>
    <row r="13833" s="179" customFormat="1"/>
    <row r="13834" s="179" customFormat="1"/>
    <row r="13835" s="179" customFormat="1"/>
    <row r="13836" s="179" customFormat="1"/>
    <row r="13837" s="179" customFormat="1"/>
    <row r="13838" s="179" customFormat="1"/>
    <row r="13839" s="179" customFormat="1"/>
    <row r="13840" s="179" customFormat="1"/>
    <row r="13841" s="179" customFormat="1"/>
    <row r="13842" s="179" customFormat="1"/>
    <row r="13843" s="179" customFormat="1"/>
    <row r="13844" s="179" customFormat="1"/>
    <row r="13845" s="179" customFormat="1"/>
    <row r="13846" s="179" customFormat="1"/>
    <row r="13847" s="179" customFormat="1"/>
    <row r="13848" s="179" customFormat="1"/>
    <row r="13849" s="179" customFormat="1"/>
    <row r="13850" s="179" customFormat="1"/>
    <row r="13851" s="179" customFormat="1"/>
    <row r="13852" s="179" customFormat="1"/>
    <row r="13853" s="179" customFormat="1"/>
    <row r="13854" s="179" customFormat="1"/>
    <row r="13855" s="179" customFormat="1"/>
    <row r="13856" s="179" customFormat="1"/>
    <row r="13857" s="179" customFormat="1"/>
    <row r="13858" s="179" customFormat="1"/>
    <row r="13859" s="179" customFormat="1"/>
    <row r="13860" s="179" customFormat="1"/>
    <row r="13861" s="179" customFormat="1"/>
    <row r="13862" s="179" customFormat="1"/>
    <row r="13863" s="179" customFormat="1"/>
    <row r="13864" s="179" customFormat="1"/>
    <row r="13865" s="179" customFormat="1"/>
    <row r="13866" s="179" customFormat="1"/>
    <row r="13867" s="179" customFormat="1"/>
    <row r="13868" s="179" customFormat="1"/>
    <row r="13869" s="179" customFormat="1"/>
    <row r="13870" s="179" customFormat="1"/>
    <row r="13871" s="179" customFormat="1"/>
    <row r="13872" s="179" customFormat="1"/>
    <row r="13873" s="179" customFormat="1"/>
    <row r="13874" s="179" customFormat="1"/>
    <row r="13875" s="179" customFormat="1"/>
    <row r="13876" s="179" customFormat="1"/>
    <row r="13877" s="179" customFormat="1"/>
    <row r="13878" s="179" customFormat="1"/>
    <row r="13879" s="179" customFormat="1"/>
    <row r="13880" s="179" customFormat="1"/>
    <row r="13881" s="179" customFormat="1"/>
    <row r="13882" s="179" customFormat="1"/>
    <row r="13883" s="179" customFormat="1"/>
    <row r="13884" s="179" customFormat="1"/>
    <row r="13885" s="179" customFormat="1"/>
    <row r="13886" s="179" customFormat="1"/>
    <row r="13887" s="179" customFormat="1"/>
    <row r="13888" s="179" customFormat="1"/>
    <row r="13889" s="179" customFormat="1"/>
    <row r="13890" s="179" customFormat="1"/>
    <row r="13891" s="179" customFormat="1"/>
    <row r="13892" s="179" customFormat="1"/>
    <row r="13893" s="179" customFormat="1"/>
    <row r="13894" s="179" customFormat="1"/>
    <row r="13895" s="179" customFormat="1"/>
    <row r="13896" s="179" customFormat="1"/>
    <row r="13897" s="179" customFormat="1"/>
    <row r="13898" s="179" customFormat="1"/>
    <row r="13899" s="179" customFormat="1"/>
    <row r="13900" s="179" customFormat="1"/>
    <row r="13901" s="179" customFormat="1"/>
    <row r="13902" s="179" customFormat="1"/>
    <row r="13903" s="179" customFormat="1"/>
    <row r="13904" s="179" customFormat="1"/>
    <row r="13905" s="179" customFormat="1"/>
    <row r="13906" s="179" customFormat="1"/>
    <row r="13907" s="179" customFormat="1"/>
    <row r="13908" s="179" customFormat="1"/>
    <row r="13909" s="179" customFormat="1"/>
    <row r="13910" s="179" customFormat="1"/>
    <row r="13911" s="179" customFormat="1"/>
    <row r="13912" s="179" customFormat="1"/>
    <row r="13913" s="179" customFormat="1"/>
    <row r="13914" s="179" customFormat="1"/>
    <row r="13915" s="179" customFormat="1"/>
    <row r="13916" s="179" customFormat="1"/>
    <row r="13917" s="179" customFormat="1"/>
    <row r="13918" s="179" customFormat="1"/>
    <row r="13919" s="179" customFormat="1"/>
    <row r="13920" s="179" customFormat="1"/>
    <row r="13921" s="179" customFormat="1"/>
    <row r="13922" s="179" customFormat="1"/>
    <row r="13923" s="179" customFormat="1"/>
    <row r="13924" s="179" customFormat="1"/>
    <row r="13925" s="179" customFormat="1"/>
    <row r="13926" s="179" customFormat="1"/>
    <row r="13927" s="179" customFormat="1"/>
    <row r="13928" s="179" customFormat="1"/>
    <row r="13929" s="179" customFormat="1"/>
    <row r="13930" s="179" customFormat="1"/>
    <row r="13931" s="179" customFormat="1"/>
    <row r="13932" s="179" customFormat="1"/>
    <row r="13933" s="179" customFormat="1"/>
    <row r="13934" s="179" customFormat="1"/>
    <row r="13935" s="179" customFormat="1"/>
    <row r="13936" s="179" customFormat="1"/>
    <row r="13937" s="179" customFormat="1"/>
    <row r="13938" s="179" customFormat="1"/>
    <row r="13939" s="179" customFormat="1"/>
    <row r="13940" s="179" customFormat="1"/>
    <row r="13941" s="179" customFormat="1"/>
    <row r="13942" s="179" customFormat="1"/>
    <row r="13943" s="179" customFormat="1"/>
    <row r="13944" s="179" customFormat="1"/>
    <row r="13945" s="179" customFormat="1"/>
    <row r="13946" s="179" customFormat="1"/>
    <row r="13947" s="179" customFormat="1"/>
    <row r="13948" s="179" customFormat="1"/>
    <row r="13949" s="179" customFormat="1"/>
    <row r="13950" s="179" customFormat="1"/>
    <row r="13951" s="179" customFormat="1"/>
    <row r="13952" s="179" customFormat="1"/>
    <row r="13953" s="179" customFormat="1"/>
    <row r="13954" s="179" customFormat="1"/>
    <row r="13955" s="179" customFormat="1"/>
    <row r="13956" s="179" customFormat="1"/>
    <row r="13957" s="179" customFormat="1"/>
    <row r="13958" s="179" customFormat="1"/>
    <row r="13959" s="179" customFormat="1"/>
    <row r="13960" s="179" customFormat="1"/>
    <row r="13961" s="179" customFormat="1"/>
    <row r="13962" s="179" customFormat="1"/>
    <row r="13963" s="179" customFormat="1"/>
    <row r="13964" s="179" customFormat="1"/>
    <row r="13965" s="179" customFormat="1"/>
    <row r="13966" s="179" customFormat="1"/>
    <row r="13967" s="179" customFormat="1"/>
    <row r="13968" s="179" customFormat="1"/>
    <row r="13969" s="179" customFormat="1"/>
    <row r="13970" s="179" customFormat="1"/>
    <row r="13971" s="179" customFormat="1"/>
    <row r="13972" s="179" customFormat="1"/>
    <row r="13973" s="179" customFormat="1"/>
    <row r="13974" s="179" customFormat="1"/>
    <row r="13975" s="179" customFormat="1"/>
    <row r="13976" s="179" customFormat="1"/>
    <row r="13977" s="179" customFormat="1"/>
    <row r="13978" s="179" customFormat="1"/>
    <row r="13979" s="179" customFormat="1"/>
    <row r="13980" s="179" customFormat="1"/>
    <row r="13981" s="179" customFormat="1"/>
    <row r="13982" s="179" customFormat="1"/>
    <row r="13983" s="179" customFormat="1"/>
    <row r="13984" s="179" customFormat="1"/>
    <row r="13985" s="179" customFormat="1"/>
    <row r="13986" s="179" customFormat="1"/>
    <row r="13987" s="179" customFormat="1"/>
    <row r="13988" s="179" customFormat="1"/>
    <row r="13989" s="179" customFormat="1"/>
    <row r="13990" s="179" customFormat="1"/>
    <row r="13991" s="179" customFormat="1"/>
    <row r="13992" s="179" customFormat="1"/>
    <row r="13993" s="179" customFormat="1"/>
    <row r="13994" s="179" customFormat="1"/>
    <row r="13995" s="179" customFormat="1"/>
    <row r="13996" s="179" customFormat="1"/>
    <row r="13997" s="179" customFormat="1"/>
    <row r="13998" s="179" customFormat="1"/>
    <row r="13999" s="179" customFormat="1"/>
    <row r="14000" s="179" customFormat="1"/>
    <row r="14001" s="179" customFormat="1"/>
    <row r="14002" s="179" customFormat="1"/>
    <row r="14003" s="179" customFormat="1"/>
    <row r="14004" s="179" customFormat="1"/>
    <row r="14005" s="179" customFormat="1"/>
    <row r="14006" s="179" customFormat="1"/>
    <row r="14007" s="179" customFormat="1"/>
    <row r="14008" s="179" customFormat="1"/>
    <row r="14009" s="179" customFormat="1"/>
    <row r="14010" s="179" customFormat="1"/>
    <row r="14011" s="179" customFormat="1"/>
    <row r="14012" s="179" customFormat="1"/>
    <row r="14013" s="179" customFormat="1"/>
    <row r="14014" s="179" customFormat="1"/>
    <row r="14015" s="179" customFormat="1"/>
    <row r="14016" s="179" customFormat="1"/>
    <row r="14017" s="179" customFormat="1"/>
    <row r="14018" s="179" customFormat="1"/>
    <row r="14019" s="179" customFormat="1"/>
    <row r="14020" s="179" customFormat="1"/>
    <row r="14021" s="179" customFormat="1"/>
    <row r="14022" s="179" customFormat="1"/>
    <row r="14023" s="179" customFormat="1"/>
    <row r="14024" s="179" customFormat="1"/>
    <row r="14025" s="179" customFormat="1"/>
    <row r="14026" s="179" customFormat="1"/>
    <row r="14027" s="179" customFormat="1"/>
    <row r="14028" s="179" customFormat="1"/>
    <row r="14029" s="179" customFormat="1"/>
    <row r="14030" s="179" customFormat="1"/>
    <row r="14031" s="179" customFormat="1"/>
    <row r="14032" s="179" customFormat="1"/>
    <row r="14033" s="179" customFormat="1"/>
    <row r="14034" s="179" customFormat="1"/>
    <row r="14035" s="179" customFormat="1"/>
    <row r="14036" s="179" customFormat="1"/>
    <row r="14037" s="179" customFormat="1"/>
    <row r="14038" s="179" customFormat="1"/>
    <row r="14039" s="179" customFormat="1"/>
    <row r="14040" s="179" customFormat="1"/>
    <row r="14041" s="179" customFormat="1"/>
    <row r="14042" s="179" customFormat="1"/>
    <row r="14043" s="179" customFormat="1"/>
    <row r="14044" s="179" customFormat="1"/>
    <row r="14045" s="179" customFormat="1"/>
    <row r="14046" s="179" customFormat="1"/>
    <row r="14047" s="179" customFormat="1"/>
    <row r="14048" s="179" customFormat="1"/>
    <row r="14049" s="179" customFormat="1"/>
    <row r="14050" s="179" customFormat="1"/>
    <row r="14051" s="179" customFormat="1"/>
    <row r="14052" s="179" customFormat="1"/>
    <row r="14053" s="179" customFormat="1"/>
    <row r="14054" s="179" customFormat="1"/>
    <row r="14055" s="179" customFormat="1"/>
    <row r="14056" s="179" customFormat="1"/>
    <row r="14057" s="179" customFormat="1"/>
    <row r="14058" s="179" customFormat="1"/>
    <row r="14059" s="179" customFormat="1"/>
    <row r="14060" s="179" customFormat="1"/>
    <row r="14061" s="179" customFormat="1"/>
    <row r="14062" s="179" customFormat="1"/>
    <row r="14063" s="179" customFormat="1"/>
    <row r="14064" s="179" customFormat="1"/>
    <row r="14065" s="179" customFormat="1"/>
    <row r="14066" s="179" customFormat="1"/>
    <row r="14067" s="179" customFormat="1"/>
    <row r="14068" s="179" customFormat="1"/>
    <row r="14069" s="179" customFormat="1"/>
    <row r="14070" s="179" customFormat="1"/>
    <row r="14071" s="179" customFormat="1"/>
    <row r="14072" s="179" customFormat="1"/>
    <row r="14073" s="179" customFormat="1"/>
    <row r="14074" s="179" customFormat="1"/>
    <row r="14075" s="179" customFormat="1"/>
    <row r="14076" s="179" customFormat="1"/>
    <row r="14077" s="179" customFormat="1"/>
    <row r="14078" s="179" customFormat="1"/>
    <row r="14079" s="179" customFormat="1"/>
    <row r="14080" s="179" customFormat="1"/>
    <row r="14081" s="179" customFormat="1"/>
    <row r="14082" s="179" customFormat="1"/>
    <row r="14083" s="179" customFormat="1"/>
    <row r="14084" s="179" customFormat="1"/>
    <row r="14085" s="179" customFormat="1"/>
    <row r="14086" s="179" customFormat="1"/>
    <row r="14087" s="179" customFormat="1"/>
    <row r="14088" s="179" customFormat="1"/>
    <row r="14089" s="179" customFormat="1"/>
    <row r="14090" s="179" customFormat="1"/>
    <row r="14091" s="179" customFormat="1"/>
    <row r="14092" s="179" customFormat="1"/>
    <row r="14093" s="179" customFormat="1"/>
    <row r="14094" s="179" customFormat="1"/>
    <row r="14095" s="179" customFormat="1"/>
    <row r="14096" s="179" customFormat="1"/>
    <row r="14097" s="179" customFormat="1"/>
    <row r="14098" s="179" customFormat="1"/>
    <row r="14099" s="179" customFormat="1"/>
    <row r="14100" s="179" customFormat="1"/>
    <row r="14101" s="179" customFormat="1"/>
    <row r="14102" s="179" customFormat="1"/>
    <row r="14103" s="179" customFormat="1"/>
    <row r="14104" s="179" customFormat="1"/>
    <row r="14105" s="179" customFormat="1"/>
    <row r="14106" s="179" customFormat="1"/>
    <row r="14107" s="179" customFormat="1"/>
    <row r="14108" s="179" customFormat="1"/>
    <row r="14109" s="179" customFormat="1"/>
    <row r="14110" s="179" customFormat="1"/>
    <row r="14111" s="179" customFormat="1"/>
    <row r="14112" s="179" customFormat="1"/>
    <row r="14113" s="179" customFormat="1"/>
    <row r="14114" s="179" customFormat="1"/>
    <row r="14115" s="179" customFormat="1"/>
    <row r="14116" s="179" customFormat="1"/>
    <row r="14117" s="179" customFormat="1"/>
    <row r="14118" s="179" customFormat="1"/>
    <row r="14119" s="179" customFormat="1"/>
    <row r="14120" s="179" customFormat="1"/>
    <row r="14121" s="179" customFormat="1"/>
    <row r="14122" s="179" customFormat="1"/>
    <row r="14123" s="179" customFormat="1"/>
    <row r="14124" s="179" customFormat="1"/>
    <row r="14125" s="179" customFormat="1"/>
    <row r="14126" s="179" customFormat="1"/>
    <row r="14127" s="179" customFormat="1"/>
    <row r="14128" s="179" customFormat="1"/>
    <row r="14129" s="179" customFormat="1"/>
    <row r="14130" s="179" customFormat="1"/>
    <row r="14131" s="179" customFormat="1"/>
    <row r="14132" s="179" customFormat="1"/>
    <row r="14133" s="179" customFormat="1"/>
    <row r="14134" s="179" customFormat="1"/>
    <row r="14135" s="179" customFormat="1"/>
    <row r="14136" s="179" customFormat="1"/>
    <row r="14137" s="179" customFormat="1"/>
    <row r="14138" s="179" customFormat="1"/>
    <row r="14139" s="179" customFormat="1"/>
    <row r="14140" s="179" customFormat="1"/>
    <row r="14141" s="179" customFormat="1"/>
    <row r="14142" s="179" customFormat="1"/>
    <row r="14143" s="179" customFormat="1"/>
    <row r="14144" s="179" customFormat="1"/>
    <row r="14145" s="179" customFormat="1"/>
    <row r="14146" s="179" customFormat="1"/>
    <row r="14147" s="179" customFormat="1"/>
    <row r="14148" s="179" customFormat="1"/>
    <row r="14149" s="179" customFormat="1"/>
    <row r="14150" s="179" customFormat="1"/>
    <row r="14151" s="179" customFormat="1"/>
    <row r="14152" s="179" customFormat="1"/>
    <row r="14153" s="179" customFormat="1"/>
    <row r="14154" s="179" customFormat="1"/>
    <row r="14155" s="179" customFormat="1"/>
    <row r="14156" s="179" customFormat="1"/>
    <row r="14157" s="179" customFormat="1"/>
    <row r="14158" s="179" customFormat="1"/>
    <row r="14159" s="179" customFormat="1"/>
    <row r="14160" s="179" customFormat="1"/>
    <row r="14161" s="179" customFormat="1"/>
    <row r="14162" s="179" customFormat="1"/>
    <row r="14163" s="179" customFormat="1"/>
    <row r="14164" s="179" customFormat="1"/>
    <row r="14165" s="179" customFormat="1"/>
    <row r="14166" s="179" customFormat="1"/>
    <row r="14167" s="179" customFormat="1"/>
    <row r="14168" s="179" customFormat="1"/>
    <row r="14169" s="179" customFormat="1"/>
    <row r="14170" s="179" customFormat="1"/>
    <row r="14171" s="179" customFormat="1"/>
    <row r="14172" s="179" customFormat="1"/>
    <row r="14173" s="179" customFormat="1"/>
    <row r="14174" s="179" customFormat="1"/>
    <row r="14175" s="179" customFormat="1"/>
    <row r="14176" s="179" customFormat="1"/>
    <row r="14177" s="179" customFormat="1"/>
    <row r="14178" s="179" customFormat="1"/>
    <row r="14179" s="179" customFormat="1"/>
    <row r="14180" s="179" customFormat="1"/>
    <row r="14181" s="179" customFormat="1"/>
    <row r="14182" s="179" customFormat="1"/>
    <row r="14183" s="179" customFormat="1"/>
    <row r="14184" s="179" customFormat="1"/>
    <row r="14185" s="179" customFormat="1"/>
    <row r="14186" s="179" customFormat="1"/>
    <row r="14187" s="179" customFormat="1"/>
    <row r="14188" s="179" customFormat="1"/>
    <row r="14189" s="179" customFormat="1"/>
    <row r="14190" s="179" customFormat="1"/>
    <row r="14191" s="179" customFormat="1"/>
    <row r="14192" s="179" customFormat="1"/>
    <row r="14193" s="179" customFormat="1"/>
    <row r="14194" s="179" customFormat="1"/>
    <row r="14195" s="179" customFormat="1"/>
    <row r="14196" s="179" customFormat="1"/>
    <row r="14197" s="179" customFormat="1"/>
    <row r="14198" s="179" customFormat="1"/>
    <row r="14199" s="179" customFormat="1"/>
    <row r="14200" s="179" customFormat="1"/>
    <row r="14201" s="179" customFormat="1"/>
    <row r="14202" s="179" customFormat="1"/>
    <row r="14203" s="179" customFormat="1"/>
    <row r="14204" s="179" customFormat="1"/>
    <row r="14205" s="179" customFormat="1"/>
    <row r="14206" s="179" customFormat="1"/>
    <row r="14207" s="179" customFormat="1"/>
    <row r="14208" s="179" customFormat="1"/>
    <row r="14209" s="179" customFormat="1"/>
    <row r="14210" s="179" customFormat="1"/>
    <row r="14211" s="179" customFormat="1"/>
    <row r="14212" s="179" customFormat="1"/>
    <row r="14213" s="179" customFormat="1"/>
    <row r="14214" s="179" customFormat="1"/>
    <row r="14215" s="179" customFormat="1"/>
    <row r="14216" s="179" customFormat="1"/>
    <row r="14217" s="179" customFormat="1"/>
    <row r="14218" s="179" customFormat="1"/>
    <row r="14219" s="179" customFormat="1"/>
    <row r="14220" s="179" customFormat="1"/>
    <row r="14221" s="179" customFormat="1"/>
    <row r="14222" s="179" customFormat="1"/>
    <row r="14223" s="179" customFormat="1"/>
    <row r="14224" s="179" customFormat="1"/>
    <row r="14225" s="179" customFormat="1"/>
    <row r="14226" s="179" customFormat="1"/>
    <row r="14227" s="179" customFormat="1"/>
    <row r="14228" s="179" customFormat="1"/>
    <row r="14229" s="179" customFormat="1"/>
    <row r="14230" s="179" customFormat="1"/>
    <row r="14231" s="179" customFormat="1"/>
    <row r="14232" s="179" customFormat="1"/>
    <row r="14233" s="179" customFormat="1"/>
    <row r="14234" s="179" customFormat="1"/>
    <row r="14235" s="179" customFormat="1"/>
    <row r="14236" s="179" customFormat="1"/>
    <row r="14237" s="179" customFormat="1"/>
    <row r="14238" s="179" customFormat="1"/>
    <row r="14239" s="179" customFormat="1"/>
    <row r="14240" s="179" customFormat="1"/>
    <row r="14241" s="179" customFormat="1"/>
    <row r="14242" s="179" customFormat="1"/>
    <row r="14243" s="179" customFormat="1"/>
    <row r="14244" s="179" customFormat="1"/>
    <row r="14245" s="179" customFormat="1"/>
    <row r="14246" s="179" customFormat="1"/>
    <row r="14247" s="179" customFormat="1"/>
    <row r="14248" s="179" customFormat="1"/>
    <row r="14249" s="179" customFormat="1"/>
    <row r="14250" s="179" customFormat="1"/>
    <row r="14251" s="179" customFormat="1"/>
    <row r="14252" s="179" customFormat="1"/>
    <row r="14253" s="179" customFormat="1"/>
    <row r="14254" s="179" customFormat="1"/>
    <row r="14255" s="179" customFormat="1"/>
    <row r="14256" s="179" customFormat="1"/>
    <row r="14257" s="179" customFormat="1"/>
    <row r="14258" s="179" customFormat="1"/>
    <row r="14259" s="179" customFormat="1"/>
    <row r="14260" s="179" customFormat="1"/>
    <row r="14261" s="179" customFormat="1"/>
    <row r="14262" s="179" customFormat="1"/>
    <row r="14263" s="179" customFormat="1"/>
    <row r="14264" s="179" customFormat="1"/>
    <row r="14265" s="179" customFormat="1"/>
    <row r="14266" s="179" customFormat="1"/>
    <row r="14267" s="179" customFormat="1"/>
    <row r="14268" s="179" customFormat="1"/>
    <row r="14269" s="179" customFormat="1"/>
    <row r="14270" s="179" customFormat="1"/>
    <row r="14271" s="179" customFormat="1"/>
    <row r="14272" s="179" customFormat="1"/>
    <row r="14273" s="179" customFormat="1"/>
    <row r="14274" s="179" customFormat="1"/>
    <row r="14275" s="179" customFormat="1"/>
    <row r="14276" s="179" customFormat="1"/>
    <row r="14277" s="179" customFormat="1"/>
    <row r="14278" s="179" customFormat="1"/>
    <row r="14279" s="179" customFormat="1"/>
    <row r="14280" s="179" customFormat="1"/>
    <row r="14281" s="179" customFormat="1"/>
    <row r="14282" s="179" customFormat="1"/>
    <row r="14283" s="179" customFormat="1"/>
    <row r="14284" s="179" customFormat="1"/>
    <row r="14285" s="179" customFormat="1"/>
    <row r="14286" s="179" customFormat="1"/>
    <row r="14287" s="179" customFormat="1"/>
    <row r="14288" s="179" customFormat="1"/>
    <row r="14289" s="179" customFormat="1"/>
    <row r="14290" s="179" customFormat="1"/>
    <row r="14291" s="179" customFormat="1"/>
    <row r="14292" s="179" customFormat="1"/>
    <row r="14293" s="179" customFormat="1"/>
    <row r="14294" s="179" customFormat="1"/>
    <row r="14295" s="179" customFormat="1"/>
    <row r="14296" s="179" customFormat="1"/>
    <row r="14297" s="179" customFormat="1"/>
    <row r="14298" s="179" customFormat="1"/>
    <row r="14299" s="179" customFormat="1"/>
    <row r="14300" s="179" customFormat="1"/>
    <row r="14301" s="179" customFormat="1"/>
    <row r="14302" s="179" customFormat="1"/>
    <row r="14303" s="179" customFormat="1"/>
    <row r="14304" s="179" customFormat="1"/>
    <row r="14305" s="179" customFormat="1"/>
    <row r="14306" s="179" customFormat="1"/>
    <row r="14307" s="179" customFormat="1"/>
    <row r="14308" s="179" customFormat="1"/>
    <row r="14309" s="179" customFormat="1"/>
    <row r="14310" s="179" customFormat="1"/>
    <row r="14311" s="179" customFormat="1"/>
    <row r="14312" s="179" customFormat="1"/>
    <row r="14313" s="179" customFormat="1"/>
    <row r="14314" s="179" customFormat="1"/>
    <row r="14315" s="179" customFormat="1"/>
    <row r="14316" s="179" customFormat="1"/>
    <row r="14317" s="179" customFormat="1"/>
    <row r="14318" s="179" customFormat="1"/>
    <row r="14319" s="179" customFormat="1"/>
    <row r="14320" s="179" customFormat="1"/>
    <row r="14321" s="179" customFormat="1"/>
    <row r="14322" s="179" customFormat="1"/>
    <row r="14323" s="179" customFormat="1"/>
    <row r="14324" s="179" customFormat="1"/>
    <row r="14325" s="179" customFormat="1"/>
    <row r="14326" s="179" customFormat="1"/>
    <row r="14327" s="179" customFormat="1"/>
    <row r="14328" s="179" customFormat="1"/>
    <row r="14329" s="179" customFormat="1"/>
    <row r="14330" s="179" customFormat="1"/>
    <row r="14331" s="179" customFormat="1"/>
    <row r="14332" s="179" customFormat="1"/>
    <row r="14333" s="179" customFormat="1"/>
    <row r="14334" s="179" customFormat="1"/>
    <row r="14335" s="179" customFormat="1"/>
    <row r="14336" s="179" customFormat="1"/>
    <row r="14337" s="179" customFormat="1"/>
    <row r="14338" s="179" customFormat="1"/>
    <row r="14339" s="179" customFormat="1"/>
    <row r="14340" s="179" customFormat="1"/>
    <row r="14341" s="179" customFormat="1"/>
    <row r="14342" s="179" customFormat="1"/>
    <row r="14343" s="179" customFormat="1"/>
    <row r="14344" s="179" customFormat="1"/>
    <row r="14345" s="179" customFormat="1"/>
    <row r="14346" s="179" customFormat="1"/>
    <row r="14347" s="179" customFormat="1"/>
    <row r="14348" s="179" customFormat="1"/>
    <row r="14349" s="179" customFormat="1"/>
    <row r="14350" s="179" customFormat="1"/>
    <row r="14351" s="179" customFormat="1"/>
    <row r="14352" s="179" customFormat="1"/>
    <row r="14353" s="179" customFormat="1"/>
    <row r="14354" s="179" customFormat="1"/>
    <row r="14355" s="179" customFormat="1"/>
    <row r="14356" s="179" customFormat="1"/>
    <row r="14357" s="179" customFormat="1"/>
    <row r="14358" s="179" customFormat="1"/>
    <row r="14359" s="179" customFormat="1"/>
    <row r="14360" s="179" customFormat="1"/>
    <row r="14361" s="179" customFormat="1"/>
    <row r="14362" s="179" customFormat="1"/>
    <row r="14363" s="179" customFormat="1"/>
    <row r="14364" s="179" customFormat="1"/>
    <row r="14365" s="179" customFormat="1"/>
    <row r="14366" s="179" customFormat="1"/>
    <row r="14367" s="179" customFormat="1"/>
    <row r="14368" s="179" customFormat="1"/>
    <row r="14369" s="179" customFormat="1"/>
    <row r="14370" s="179" customFormat="1"/>
    <row r="14371" s="179" customFormat="1"/>
    <row r="14372" s="179" customFormat="1"/>
    <row r="14373" s="179" customFormat="1"/>
    <row r="14374" s="179" customFormat="1"/>
    <row r="14375" s="179" customFormat="1"/>
    <row r="14376" s="179" customFormat="1"/>
    <row r="14377" s="179" customFormat="1"/>
    <row r="14378" s="179" customFormat="1"/>
    <row r="14379" s="179" customFormat="1"/>
    <row r="14380" s="179" customFormat="1"/>
    <row r="14381" s="179" customFormat="1"/>
    <row r="14382" s="179" customFormat="1"/>
    <row r="14383" s="179" customFormat="1"/>
    <row r="14384" s="179" customFormat="1"/>
    <row r="14385" s="179" customFormat="1"/>
    <row r="14386" s="179" customFormat="1"/>
    <row r="14387" s="179" customFormat="1"/>
    <row r="14388" s="179" customFormat="1"/>
    <row r="14389" s="179" customFormat="1"/>
    <row r="14390" s="179" customFormat="1"/>
    <row r="14391" s="179" customFormat="1"/>
    <row r="14392" s="179" customFormat="1"/>
    <row r="14393" s="179" customFormat="1"/>
    <row r="14394" s="179" customFormat="1"/>
    <row r="14395" s="179" customFormat="1"/>
    <row r="14396" s="179" customFormat="1"/>
    <row r="14397" s="179" customFormat="1"/>
    <row r="14398" s="179" customFormat="1"/>
    <row r="14399" s="179" customFormat="1"/>
    <row r="14400" s="179" customFormat="1"/>
    <row r="14401" s="179" customFormat="1"/>
    <row r="14402" s="179" customFormat="1"/>
    <row r="14403" s="179" customFormat="1"/>
    <row r="14404" s="179" customFormat="1"/>
    <row r="14405" s="179" customFormat="1"/>
    <row r="14406" s="179" customFormat="1"/>
    <row r="14407" s="179" customFormat="1"/>
    <row r="14408" s="179" customFormat="1"/>
    <row r="14409" s="179" customFormat="1"/>
    <row r="14410" s="179" customFormat="1"/>
    <row r="14411" s="179" customFormat="1"/>
    <row r="14412" s="179" customFormat="1"/>
    <row r="14413" s="179" customFormat="1"/>
    <row r="14414" s="179" customFormat="1"/>
    <row r="14415" s="179" customFormat="1"/>
    <row r="14416" s="179" customFormat="1"/>
    <row r="14417" s="179" customFormat="1"/>
    <row r="14418" s="179" customFormat="1"/>
    <row r="14419" s="179" customFormat="1"/>
    <row r="14420" s="179" customFormat="1"/>
    <row r="14421" s="179" customFormat="1"/>
    <row r="14422" s="179" customFormat="1"/>
    <row r="14423" s="179" customFormat="1"/>
    <row r="14424" s="179" customFormat="1"/>
    <row r="14425" s="179" customFormat="1"/>
    <row r="14426" s="179" customFormat="1"/>
    <row r="14427" s="179" customFormat="1"/>
    <row r="14428" s="179" customFormat="1"/>
    <row r="14429" s="179" customFormat="1"/>
    <row r="14430" s="179" customFormat="1"/>
    <row r="14431" s="179" customFormat="1"/>
    <row r="14432" s="179" customFormat="1"/>
    <row r="14433" s="179" customFormat="1"/>
    <row r="14434" s="179" customFormat="1"/>
    <row r="14435" s="179" customFormat="1"/>
    <row r="14436" s="179" customFormat="1"/>
    <row r="14437" s="179" customFormat="1"/>
    <row r="14438" s="179" customFormat="1"/>
    <row r="14439" s="179" customFormat="1"/>
    <row r="14440" s="179" customFormat="1"/>
    <row r="14441" s="179" customFormat="1"/>
    <row r="14442" s="179" customFormat="1"/>
    <row r="14443" s="179" customFormat="1"/>
    <row r="14444" s="179" customFormat="1"/>
    <row r="14445" s="179" customFormat="1"/>
    <row r="14446" s="179" customFormat="1"/>
    <row r="14447" s="179" customFormat="1"/>
    <row r="14448" s="179" customFormat="1"/>
    <row r="14449" s="179" customFormat="1"/>
    <row r="14450" s="179" customFormat="1"/>
    <row r="14451" s="179" customFormat="1"/>
    <row r="14452" s="179" customFormat="1"/>
    <row r="14453" s="179" customFormat="1"/>
    <row r="14454" s="179" customFormat="1"/>
    <row r="14455" s="179" customFormat="1"/>
    <row r="14456" s="179" customFormat="1"/>
    <row r="14457" s="179" customFormat="1"/>
    <row r="14458" s="179" customFormat="1"/>
    <row r="14459" s="179" customFormat="1"/>
    <row r="14460" s="179" customFormat="1"/>
    <row r="14461" s="179" customFormat="1"/>
    <row r="14462" s="179" customFormat="1"/>
    <row r="14463" s="179" customFormat="1"/>
    <row r="14464" s="179" customFormat="1"/>
    <row r="14465" s="179" customFormat="1"/>
    <row r="14466" s="179" customFormat="1"/>
    <row r="14467" s="179" customFormat="1"/>
    <row r="14468" s="179" customFormat="1"/>
    <row r="14469" s="179" customFormat="1"/>
    <row r="14470" s="179" customFormat="1"/>
    <row r="14471" s="179" customFormat="1"/>
    <row r="14472" s="179" customFormat="1"/>
    <row r="14473" s="179" customFormat="1"/>
    <row r="14474" s="179" customFormat="1"/>
    <row r="14475" s="179" customFormat="1"/>
    <row r="14476" s="179" customFormat="1"/>
    <row r="14477" s="179" customFormat="1"/>
    <row r="14478" s="179" customFormat="1"/>
    <row r="14479" s="179" customFormat="1"/>
    <row r="14480" s="179" customFormat="1"/>
    <row r="14481" s="179" customFormat="1"/>
    <row r="14482" s="179" customFormat="1"/>
    <row r="14483" s="179" customFormat="1"/>
    <row r="14484" s="179" customFormat="1"/>
    <row r="14485" s="179" customFormat="1"/>
    <row r="14486" s="179" customFormat="1"/>
    <row r="14487" s="179" customFormat="1"/>
    <row r="14488" s="179" customFormat="1"/>
    <row r="14489" s="179" customFormat="1"/>
    <row r="14490" s="179" customFormat="1"/>
    <row r="14491" s="179" customFormat="1"/>
    <row r="14492" s="179" customFormat="1"/>
    <row r="14493" s="179" customFormat="1"/>
    <row r="14494" s="179" customFormat="1"/>
    <row r="14495" s="179" customFormat="1"/>
    <row r="14496" s="179" customFormat="1"/>
    <row r="14497" s="179" customFormat="1"/>
    <row r="14498" s="179" customFormat="1"/>
    <row r="14499" s="179" customFormat="1"/>
    <row r="14500" s="179" customFormat="1"/>
    <row r="14501" s="179" customFormat="1"/>
    <row r="14502" s="179" customFormat="1"/>
    <row r="14503" s="179" customFormat="1"/>
    <row r="14504" s="179" customFormat="1"/>
    <row r="14505" s="179" customFormat="1"/>
    <row r="14506" s="179" customFormat="1"/>
    <row r="14507" s="179" customFormat="1"/>
    <row r="14508" s="179" customFormat="1"/>
    <row r="14509" s="179" customFormat="1"/>
    <row r="14510" s="179" customFormat="1"/>
    <row r="14511" s="179" customFormat="1"/>
    <row r="14512" s="179" customFormat="1"/>
    <row r="14513" s="179" customFormat="1"/>
    <row r="14514" s="179" customFormat="1"/>
    <row r="14515" s="179" customFormat="1"/>
    <row r="14516" s="179" customFormat="1"/>
    <row r="14517" s="179" customFormat="1"/>
    <row r="14518" s="179" customFormat="1"/>
    <row r="14519" s="179" customFormat="1"/>
    <row r="14520" s="179" customFormat="1"/>
    <row r="14521" s="179" customFormat="1"/>
    <row r="14522" s="179" customFormat="1"/>
    <row r="14523" s="179" customFormat="1"/>
    <row r="14524" s="179" customFormat="1"/>
    <row r="14525" s="179" customFormat="1"/>
    <row r="14526" s="179" customFormat="1"/>
    <row r="14527" s="179" customFormat="1"/>
    <row r="14528" s="179" customFormat="1"/>
    <row r="14529" s="179" customFormat="1"/>
    <row r="14530" s="179" customFormat="1"/>
    <row r="14531" s="179" customFormat="1"/>
    <row r="14532" s="179" customFormat="1"/>
    <row r="14533" s="179" customFormat="1"/>
    <row r="14534" s="179" customFormat="1"/>
    <row r="14535" s="179" customFormat="1"/>
    <row r="14536" s="179" customFormat="1"/>
    <row r="14537" s="179" customFormat="1"/>
    <row r="14538" s="179" customFormat="1"/>
    <row r="14539" s="179" customFormat="1"/>
    <row r="14540" s="179" customFormat="1"/>
    <row r="14541" s="179" customFormat="1"/>
    <row r="14542" s="179" customFormat="1"/>
    <row r="14543" s="179" customFormat="1"/>
    <row r="14544" s="179" customFormat="1"/>
    <row r="14545" s="179" customFormat="1"/>
    <row r="14546" s="179" customFormat="1"/>
    <row r="14547" s="179" customFormat="1"/>
    <row r="14548" s="179" customFormat="1"/>
    <row r="14549" s="179" customFormat="1"/>
    <row r="14550" s="179" customFormat="1"/>
    <row r="14551" s="179" customFormat="1"/>
    <row r="14552" s="179" customFormat="1"/>
    <row r="14553" s="179" customFormat="1"/>
    <row r="14554" s="179" customFormat="1"/>
    <row r="14555" s="179" customFormat="1"/>
    <row r="14556" s="179" customFormat="1"/>
    <row r="14557" s="179" customFormat="1"/>
    <row r="14558" s="179" customFormat="1"/>
    <row r="14559" s="179" customFormat="1"/>
    <row r="14560" s="179" customFormat="1"/>
    <row r="14561" s="179" customFormat="1"/>
    <row r="14562" s="179" customFormat="1"/>
    <row r="14563" s="179" customFormat="1"/>
    <row r="14564" s="179" customFormat="1"/>
    <row r="14565" s="179" customFormat="1"/>
    <row r="14566" s="179" customFormat="1"/>
    <row r="14567" s="179" customFormat="1"/>
    <row r="14568" s="179" customFormat="1"/>
    <row r="14569" s="179" customFormat="1"/>
    <row r="14570" s="179" customFormat="1"/>
    <row r="14571" s="179" customFormat="1"/>
    <row r="14572" s="179" customFormat="1"/>
    <row r="14573" s="179" customFormat="1"/>
    <row r="14574" s="179" customFormat="1"/>
    <row r="14575" s="179" customFormat="1"/>
    <row r="14576" s="179" customFormat="1"/>
    <row r="14577" s="179" customFormat="1"/>
    <row r="14578" s="179" customFormat="1"/>
    <row r="14579" s="179" customFormat="1"/>
    <row r="14580" s="179" customFormat="1"/>
    <row r="14581" s="179" customFormat="1"/>
    <row r="14582" s="179" customFormat="1"/>
    <row r="14583" s="179" customFormat="1"/>
    <row r="14584" s="179" customFormat="1"/>
    <row r="14585" s="179" customFormat="1"/>
    <row r="14586" s="179" customFormat="1"/>
    <row r="14587" s="179" customFormat="1"/>
    <row r="14588" s="179" customFormat="1"/>
    <row r="14589" s="179" customFormat="1"/>
    <row r="14590" s="179" customFormat="1"/>
    <row r="14591" s="179" customFormat="1"/>
    <row r="14592" s="179" customFormat="1"/>
    <row r="14593" s="179" customFormat="1"/>
    <row r="14594" s="179" customFormat="1"/>
    <row r="14595" s="179" customFormat="1"/>
    <row r="14596" s="179" customFormat="1"/>
    <row r="14597" s="179" customFormat="1"/>
    <row r="14598" s="179" customFormat="1"/>
    <row r="14599" s="179" customFormat="1"/>
    <row r="14600" s="179" customFormat="1"/>
    <row r="14601" s="179" customFormat="1"/>
    <row r="14602" s="179" customFormat="1"/>
    <row r="14603" s="179" customFormat="1"/>
    <row r="14604" s="179" customFormat="1"/>
    <row r="14605" s="179" customFormat="1"/>
    <row r="14606" s="179" customFormat="1"/>
    <row r="14607" s="179" customFormat="1"/>
    <row r="14608" s="179" customFormat="1"/>
    <row r="14609" s="179" customFormat="1"/>
    <row r="14610" s="179" customFormat="1"/>
    <row r="14611" s="179" customFormat="1"/>
    <row r="14612" s="179" customFormat="1"/>
    <row r="14613" s="179" customFormat="1"/>
    <row r="14614" s="179" customFormat="1"/>
    <row r="14615" s="179" customFormat="1"/>
    <row r="14616" s="179" customFormat="1"/>
    <row r="14617" s="179" customFormat="1"/>
    <row r="14618" s="179" customFormat="1"/>
    <row r="14619" s="179" customFormat="1"/>
    <row r="14620" s="179" customFormat="1"/>
    <row r="14621" s="179" customFormat="1"/>
    <row r="14622" s="179" customFormat="1"/>
    <row r="14623" s="179" customFormat="1"/>
    <row r="14624" s="179" customFormat="1"/>
    <row r="14625" s="179" customFormat="1"/>
    <row r="14626" s="179" customFormat="1"/>
    <row r="14627" s="179" customFormat="1"/>
    <row r="14628" s="179" customFormat="1"/>
    <row r="14629" s="179" customFormat="1"/>
    <row r="14630" s="179" customFormat="1"/>
    <row r="14631" s="179" customFormat="1"/>
    <row r="14632" s="179" customFormat="1"/>
    <row r="14633" s="179" customFormat="1"/>
    <row r="14634" s="179" customFormat="1"/>
    <row r="14635" s="179" customFormat="1"/>
    <row r="14636" s="179" customFormat="1"/>
    <row r="14637" s="179" customFormat="1"/>
    <row r="14638" s="179" customFormat="1"/>
    <row r="14639" s="179" customFormat="1"/>
    <row r="14640" s="179" customFormat="1"/>
    <row r="14641" s="179" customFormat="1"/>
    <row r="14642" s="179" customFormat="1"/>
    <row r="14643" s="179" customFormat="1"/>
    <row r="14644" s="179" customFormat="1"/>
    <row r="14645" s="179" customFormat="1"/>
    <row r="14646" s="179" customFormat="1"/>
    <row r="14647" s="179" customFormat="1"/>
    <row r="14648" s="179" customFormat="1"/>
    <row r="14649" s="179" customFormat="1"/>
    <row r="14650" s="179" customFormat="1"/>
    <row r="14651" s="179" customFormat="1"/>
    <row r="14652" s="179" customFormat="1"/>
    <row r="14653" s="179" customFormat="1"/>
    <row r="14654" s="179" customFormat="1"/>
    <row r="14655" s="179" customFormat="1"/>
    <row r="14656" s="179" customFormat="1"/>
    <row r="14657" s="179" customFormat="1"/>
    <row r="14658" s="179" customFormat="1"/>
    <row r="14659" s="179" customFormat="1"/>
    <row r="14660" s="179" customFormat="1"/>
    <row r="14661" s="179" customFormat="1"/>
    <row r="14662" s="179" customFormat="1"/>
    <row r="14663" s="179" customFormat="1"/>
    <row r="14664" s="179" customFormat="1"/>
    <row r="14665" s="179" customFormat="1"/>
    <row r="14666" s="179" customFormat="1"/>
    <row r="14667" s="179" customFormat="1"/>
    <row r="14668" s="179" customFormat="1"/>
    <row r="14669" s="179" customFormat="1"/>
    <row r="14670" s="179" customFormat="1"/>
    <row r="14671" s="179" customFormat="1"/>
    <row r="14672" s="179" customFormat="1"/>
    <row r="14673" s="179" customFormat="1"/>
    <row r="14674" s="179" customFormat="1"/>
    <row r="14675" s="179" customFormat="1"/>
    <row r="14676" s="179" customFormat="1"/>
    <row r="14677" s="179" customFormat="1"/>
    <row r="14678" s="179" customFormat="1"/>
    <row r="14679" s="179" customFormat="1"/>
    <row r="14680" s="179" customFormat="1"/>
    <row r="14681" s="179" customFormat="1"/>
    <row r="14682" s="179" customFormat="1"/>
    <row r="14683" s="179" customFormat="1"/>
    <row r="14684" s="179" customFormat="1"/>
    <row r="14685" s="179" customFormat="1"/>
    <row r="14686" s="179" customFormat="1"/>
    <row r="14687" s="179" customFormat="1"/>
    <row r="14688" s="179" customFormat="1"/>
    <row r="14689" s="179" customFormat="1"/>
    <row r="14690" s="179" customFormat="1"/>
    <row r="14691" s="179" customFormat="1"/>
    <row r="14692" s="179" customFormat="1"/>
    <row r="14693" s="179" customFormat="1"/>
    <row r="14694" s="179" customFormat="1"/>
    <row r="14695" s="179" customFormat="1"/>
    <row r="14696" s="179" customFormat="1"/>
    <row r="14697" s="179" customFormat="1"/>
    <row r="14698" s="179" customFormat="1"/>
    <row r="14699" s="179" customFormat="1"/>
    <row r="14700" s="179" customFormat="1"/>
    <row r="14701" s="179" customFormat="1"/>
    <row r="14702" s="179" customFormat="1"/>
    <row r="14703" s="179" customFormat="1"/>
    <row r="14704" s="179" customFormat="1"/>
    <row r="14705" s="179" customFormat="1"/>
    <row r="14706" s="179" customFormat="1"/>
    <row r="14707" s="179" customFormat="1"/>
    <row r="14708" s="179" customFormat="1"/>
    <row r="14709" s="179" customFormat="1"/>
    <row r="14710" s="179" customFormat="1"/>
    <row r="14711" s="179" customFormat="1"/>
    <row r="14712" s="179" customFormat="1"/>
    <row r="14713" s="179" customFormat="1"/>
    <row r="14714" s="179" customFormat="1"/>
    <row r="14715" s="179" customFormat="1"/>
    <row r="14716" s="179" customFormat="1"/>
    <row r="14717" s="179" customFormat="1"/>
    <row r="14718" s="179" customFormat="1"/>
    <row r="14719" s="179" customFormat="1"/>
    <row r="14720" s="179" customFormat="1"/>
    <row r="14721" s="179" customFormat="1"/>
    <row r="14722" s="179" customFormat="1"/>
    <row r="14723" s="179" customFormat="1"/>
    <row r="14724" s="179" customFormat="1"/>
    <row r="14725" s="179" customFormat="1"/>
    <row r="14726" s="179" customFormat="1"/>
    <row r="14727" s="179" customFormat="1"/>
    <row r="14728" s="179" customFormat="1"/>
    <row r="14729" s="179" customFormat="1"/>
    <row r="14730" s="179" customFormat="1"/>
    <row r="14731" s="179" customFormat="1"/>
    <row r="14732" s="179" customFormat="1"/>
    <row r="14733" s="179" customFormat="1"/>
    <row r="14734" s="179" customFormat="1"/>
    <row r="14735" s="179" customFormat="1"/>
    <row r="14736" s="179" customFormat="1"/>
    <row r="14737" s="179" customFormat="1"/>
    <row r="14738" s="179" customFormat="1"/>
    <row r="14739" s="179" customFormat="1"/>
    <row r="14740" s="179" customFormat="1"/>
    <row r="14741" s="179" customFormat="1"/>
    <row r="14742" s="179" customFormat="1"/>
    <row r="14743" s="179" customFormat="1"/>
    <row r="14744" s="179" customFormat="1"/>
    <row r="14745" s="179" customFormat="1"/>
    <row r="14746" s="179" customFormat="1"/>
    <row r="14747" s="179" customFormat="1"/>
    <row r="14748" s="179" customFormat="1"/>
    <row r="14749" s="179" customFormat="1"/>
    <row r="14750" s="179" customFormat="1"/>
    <row r="14751" s="179" customFormat="1"/>
    <row r="14752" s="179" customFormat="1"/>
    <row r="14753" s="179" customFormat="1"/>
    <row r="14754" s="179" customFormat="1"/>
    <row r="14755" s="179" customFormat="1"/>
    <row r="14756" s="179" customFormat="1"/>
    <row r="14757" s="179" customFormat="1"/>
    <row r="14758" s="179" customFormat="1"/>
    <row r="14759" s="179" customFormat="1"/>
    <row r="14760" s="179" customFormat="1"/>
    <row r="14761" s="179" customFormat="1"/>
    <row r="14762" s="179" customFormat="1"/>
    <row r="14763" s="179" customFormat="1"/>
    <row r="14764" s="179" customFormat="1"/>
    <row r="14765" s="179" customFormat="1"/>
    <row r="14766" s="179" customFormat="1"/>
    <row r="14767" s="179" customFormat="1"/>
    <row r="14768" s="179" customFormat="1"/>
    <row r="14769" s="179" customFormat="1"/>
    <row r="14770" s="179" customFormat="1"/>
    <row r="14771" s="179" customFormat="1"/>
    <row r="14772" s="179" customFormat="1"/>
    <row r="14773" s="179" customFormat="1"/>
    <row r="14774" s="179" customFormat="1"/>
    <row r="14775" s="179" customFormat="1"/>
    <row r="14776" s="179" customFormat="1"/>
    <row r="14777" s="179" customFormat="1"/>
    <row r="14778" s="179" customFormat="1"/>
    <row r="14779" s="179" customFormat="1"/>
    <row r="14780" s="179" customFormat="1"/>
    <row r="14781" s="179" customFormat="1"/>
    <row r="14782" s="179" customFormat="1"/>
    <row r="14783" s="179" customFormat="1"/>
    <row r="14784" s="179" customFormat="1"/>
    <row r="14785" s="179" customFormat="1"/>
    <row r="14786" s="179" customFormat="1"/>
    <row r="14787" s="179" customFormat="1"/>
    <row r="14788" s="179" customFormat="1"/>
    <row r="14789" s="179" customFormat="1"/>
    <row r="14790" s="179" customFormat="1"/>
    <row r="14791" s="179" customFormat="1"/>
    <row r="14792" s="179" customFormat="1"/>
    <row r="14793" s="179" customFormat="1"/>
    <row r="14794" s="179" customFormat="1"/>
    <row r="14795" s="179" customFormat="1"/>
    <row r="14796" s="179" customFormat="1"/>
    <row r="14797" s="179" customFormat="1"/>
    <row r="14798" s="179" customFormat="1"/>
    <row r="14799" s="179" customFormat="1"/>
    <row r="14800" s="179" customFormat="1"/>
    <row r="14801" s="179" customFormat="1"/>
    <row r="14802" s="179" customFormat="1"/>
    <row r="14803" s="179" customFormat="1"/>
    <row r="14804" s="179" customFormat="1"/>
    <row r="14805" s="179" customFormat="1"/>
    <row r="14806" s="179" customFormat="1"/>
    <row r="14807" s="179" customFormat="1"/>
    <row r="14808" s="179" customFormat="1"/>
    <row r="14809" s="179" customFormat="1"/>
    <row r="14810" s="179" customFormat="1"/>
    <row r="14811" s="179" customFormat="1"/>
    <row r="14812" s="179" customFormat="1"/>
    <row r="14813" s="179" customFormat="1"/>
    <row r="14814" s="179" customFormat="1"/>
    <row r="14815" s="179" customFormat="1"/>
    <row r="14816" s="179" customFormat="1"/>
    <row r="14817" s="179" customFormat="1"/>
    <row r="14818" s="179" customFormat="1"/>
    <row r="14819" s="179" customFormat="1"/>
    <row r="14820" s="179" customFormat="1"/>
    <row r="14821" s="179" customFormat="1"/>
    <row r="14822" s="179" customFormat="1"/>
    <row r="14823" s="179" customFormat="1"/>
    <row r="14824" s="179" customFormat="1"/>
    <row r="14825" s="179" customFormat="1"/>
    <row r="14826" s="179" customFormat="1"/>
    <row r="14827" s="179" customFormat="1"/>
    <row r="14828" s="179" customFormat="1"/>
    <row r="14829" s="179" customFormat="1"/>
    <row r="14830" s="179" customFormat="1"/>
    <row r="14831" s="179" customFormat="1"/>
    <row r="14832" s="179" customFormat="1"/>
    <row r="14833" s="179" customFormat="1"/>
    <row r="14834" s="179" customFormat="1"/>
    <row r="14835" s="179" customFormat="1"/>
    <row r="14836" s="179" customFormat="1"/>
    <row r="14837" s="179" customFormat="1"/>
    <row r="14838" s="179" customFormat="1"/>
    <row r="14839" s="179" customFormat="1"/>
    <row r="14840" s="179" customFormat="1"/>
    <row r="14841" s="179" customFormat="1"/>
    <row r="14842" s="179" customFormat="1"/>
    <row r="14843" s="179" customFormat="1"/>
    <row r="14844" s="179" customFormat="1"/>
    <row r="14845" s="179" customFormat="1"/>
    <row r="14846" s="179" customFormat="1"/>
    <row r="14847" s="179" customFormat="1"/>
    <row r="14848" s="179" customFormat="1"/>
    <row r="14849" s="179" customFormat="1"/>
    <row r="14850" s="179" customFormat="1"/>
    <row r="14851" s="179" customFormat="1"/>
    <row r="14852" s="179" customFormat="1"/>
    <row r="14853" s="179" customFormat="1"/>
    <row r="14854" s="179" customFormat="1"/>
    <row r="14855" s="179" customFormat="1"/>
    <row r="14856" s="179" customFormat="1"/>
    <row r="14857" s="179" customFormat="1"/>
    <row r="14858" s="179" customFormat="1"/>
    <row r="14859" s="179" customFormat="1"/>
    <row r="14860" s="179" customFormat="1"/>
    <row r="14861" s="179" customFormat="1"/>
    <row r="14862" s="179" customFormat="1"/>
    <row r="14863" s="179" customFormat="1"/>
    <row r="14864" s="179" customFormat="1"/>
    <row r="14865" s="179" customFormat="1"/>
    <row r="14866" s="179" customFormat="1"/>
    <row r="14867" s="179" customFormat="1"/>
    <row r="14868" s="179" customFormat="1"/>
    <row r="14869" s="179" customFormat="1"/>
    <row r="14870" s="179" customFormat="1"/>
    <row r="14871" s="179" customFormat="1"/>
    <row r="14872" s="179" customFormat="1"/>
    <row r="14873" s="179" customFormat="1"/>
    <row r="14874" s="179" customFormat="1"/>
    <row r="14875" s="179" customFormat="1"/>
    <row r="14876" s="179" customFormat="1"/>
    <row r="14877" s="179" customFormat="1"/>
    <row r="14878" s="179" customFormat="1"/>
    <row r="14879" s="179" customFormat="1"/>
    <row r="14880" s="179" customFormat="1"/>
    <row r="14881" s="179" customFormat="1"/>
    <row r="14882" s="179" customFormat="1"/>
    <row r="14883" s="179" customFormat="1"/>
    <row r="14884" s="179" customFormat="1"/>
    <row r="14885" s="179" customFormat="1"/>
    <row r="14886" s="179" customFormat="1"/>
    <row r="14887" s="179" customFormat="1"/>
    <row r="14888" s="179" customFormat="1"/>
    <row r="14889" s="179" customFormat="1"/>
    <row r="14890" s="179" customFormat="1"/>
    <row r="14891" s="179" customFormat="1"/>
    <row r="14892" s="179" customFormat="1"/>
    <row r="14893" s="179" customFormat="1"/>
    <row r="14894" s="179" customFormat="1"/>
    <row r="14895" s="179" customFormat="1"/>
    <row r="14896" s="179" customFormat="1"/>
    <row r="14897" s="179" customFormat="1"/>
    <row r="14898" s="179" customFormat="1"/>
    <row r="14899" s="179" customFormat="1"/>
    <row r="14900" s="179" customFormat="1"/>
    <row r="14901" s="179" customFormat="1"/>
    <row r="14902" s="179" customFormat="1"/>
    <row r="14903" s="179" customFormat="1"/>
    <row r="14904" s="179" customFormat="1"/>
    <row r="14905" s="179" customFormat="1"/>
    <row r="14906" s="179" customFormat="1"/>
    <row r="14907" s="179" customFormat="1"/>
    <row r="14908" s="179" customFormat="1"/>
    <row r="14909" s="179" customFormat="1"/>
    <row r="14910" s="179" customFormat="1"/>
    <row r="14911" s="179" customFormat="1"/>
    <row r="14912" s="179" customFormat="1"/>
    <row r="14913" s="179" customFormat="1"/>
    <row r="14914" s="179" customFormat="1"/>
    <row r="14915" s="179" customFormat="1"/>
    <row r="14916" s="179" customFormat="1"/>
    <row r="14917" s="179" customFormat="1"/>
    <row r="14918" s="179" customFormat="1"/>
    <row r="14919" s="179" customFormat="1"/>
    <row r="14920" s="179" customFormat="1"/>
    <row r="14921" s="179" customFormat="1"/>
    <row r="14922" s="179" customFormat="1"/>
    <row r="14923" s="179" customFormat="1"/>
    <row r="14924" s="179" customFormat="1"/>
    <row r="14925" s="179" customFormat="1"/>
    <row r="14926" s="179" customFormat="1"/>
    <row r="14927" s="179" customFormat="1"/>
    <row r="14928" s="179" customFormat="1"/>
    <row r="14929" s="179" customFormat="1"/>
    <row r="14930" s="179" customFormat="1"/>
    <row r="14931" s="179" customFormat="1"/>
    <row r="14932" s="179" customFormat="1"/>
    <row r="14933" s="179" customFormat="1"/>
    <row r="14934" s="179" customFormat="1"/>
    <row r="14935" s="179" customFormat="1"/>
    <row r="14936" s="179" customFormat="1"/>
    <row r="14937" s="179" customFormat="1"/>
    <row r="14938" s="179" customFormat="1"/>
    <row r="14939" s="179" customFormat="1"/>
    <row r="14940" s="179" customFormat="1"/>
    <row r="14941" s="179" customFormat="1"/>
    <row r="14942" s="179" customFormat="1"/>
    <row r="14943" s="179" customFormat="1"/>
    <row r="14944" s="179" customFormat="1"/>
    <row r="14945" s="179" customFormat="1"/>
    <row r="14946" s="179" customFormat="1"/>
    <row r="14947" s="179" customFormat="1"/>
    <row r="14948" s="179" customFormat="1"/>
    <row r="14949" s="179" customFormat="1"/>
    <row r="14950" s="179" customFormat="1"/>
    <row r="14951" s="179" customFormat="1"/>
    <row r="14952" s="179" customFormat="1"/>
    <row r="14953" s="179" customFormat="1"/>
    <row r="14954" s="179" customFormat="1"/>
    <row r="14955" s="179" customFormat="1"/>
    <row r="14956" s="179" customFormat="1"/>
    <row r="14957" s="179" customFormat="1"/>
    <row r="14958" s="179" customFormat="1"/>
    <row r="14959" s="179" customFormat="1"/>
    <row r="14960" s="179" customFormat="1"/>
    <row r="14961" s="179" customFormat="1"/>
    <row r="14962" s="179" customFormat="1"/>
    <row r="14963" s="179" customFormat="1"/>
    <row r="14964" s="179" customFormat="1"/>
    <row r="14965" s="179" customFormat="1"/>
    <row r="14966" s="179" customFormat="1"/>
    <row r="14967" s="179" customFormat="1"/>
    <row r="14968" s="179" customFormat="1"/>
    <row r="14969" s="179" customFormat="1"/>
    <row r="14970" s="179" customFormat="1"/>
    <row r="14971" s="179" customFormat="1"/>
    <row r="14972" s="179" customFormat="1"/>
    <row r="14973" s="179" customFormat="1"/>
    <row r="14974" s="179" customFormat="1"/>
    <row r="14975" s="179" customFormat="1"/>
    <row r="14976" s="179" customFormat="1"/>
    <row r="14977" s="179" customFormat="1"/>
    <row r="14978" s="179" customFormat="1"/>
    <row r="14979" s="179" customFormat="1"/>
    <row r="14980" s="179" customFormat="1"/>
    <row r="14981" s="179" customFormat="1"/>
    <row r="14982" s="179" customFormat="1"/>
    <row r="14983" s="179" customFormat="1"/>
    <row r="14984" s="179" customFormat="1"/>
    <row r="14985" s="179" customFormat="1"/>
    <row r="14986" s="179" customFormat="1"/>
    <row r="14987" s="179" customFormat="1"/>
    <row r="14988" s="179" customFormat="1"/>
    <row r="14989" s="179" customFormat="1"/>
    <row r="14990" s="179" customFormat="1"/>
    <row r="14991" s="179" customFormat="1"/>
    <row r="14992" s="179" customFormat="1"/>
    <row r="14993" s="179" customFormat="1"/>
    <row r="14994" s="179" customFormat="1"/>
    <row r="14995" s="179" customFormat="1"/>
    <row r="14996" s="179" customFormat="1"/>
    <row r="14997" s="179" customFormat="1"/>
    <row r="14998" s="179" customFormat="1"/>
    <row r="14999" s="179" customFormat="1"/>
    <row r="15000" s="179" customFormat="1"/>
    <row r="15001" s="179" customFormat="1"/>
    <row r="15002" s="179" customFormat="1"/>
    <row r="15003" s="179" customFormat="1"/>
    <row r="15004" s="179" customFormat="1"/>
    <row r="15005" s="179" customFormat="1"/>
    <row r="15006" s="179" customFormat="1"/>
    <row r="15007" s="179" customFormat="1"/>
    <row r="15008" s="179" customFormat="1"/>
    <row r="15009" s="179" customFormat="1"/>
    <row r="15010" s="179" customFormat="1"/>
    <row r="15011" s="179" customFormat="1"/>
    <row r="15012" s="179" customFormat="1"/>
    <row r="15013" s="179" customFormat="1"/>
    <row r="15014" s="179" customFormat="1"/>
    <row r="15015" s="179" customFormat="1"/>
    <row r="15016" s="179" customFormat="1"/>
    <row r="15017" s="179" customFormat="1"/>
    <row r="15018" s="179" customFormat="1"/>
    <row r="15019" s="179" customFormat="1"/>
    <row r="15020" s="179" customFormat="1"/>
    <row r="15021" s="179" customFormat="1"/>
    <row r="15022" s="179" customFormat="1"/>
    <row r="15023" s="179" customFormat="1"/>
    <row r="15024" s="179" customFormat="1"/>
    <row r="15025" s="179" customFormat="1"/>
    <row r="15026" s="179" customFormat="1"/>
    <row r="15027" s="179" customFormat="1"/>
    <row r="15028" s="179" customFormat="1"/>
    <row r="15029" s="179" customFormat="1"/>
    <row r="15030" s="179" customFormat="1"/>
    <row r="15031" s="179" customFormat="1"/>
    <row r="15032" s="179" customFormat="1"/>
    <row r="15033" s="179" customFormat="1"/>
    <row r="15034" s="179" customFormat="1"/>
    <row r="15035" s="179" customFormat="1"/>
    <row r="15036" s="179" customFormat="1"/>
    <row r="15037" s="179" customFormat="1"/>
    <row r="15038" s="179" customFormat="1"/>
    <row r="15039" s="179" customFormat="1"/>
    <row r="15040" s="179" customFormat="1"/>
    <row r="15041" s="179" customFormat="1"/>
    <row r="15042" s="179" customFormat="1"/>
    <row r="15043" s="179" customFormat="1"/>
    <row r="15044" s="179" customFormat="1"/>
    <row r="15045" s="179" customFormat="1"/>
    <row r="15046" s="179" customFormat="1"/>
    <row r="15047" s="179" customFormat="1"/>
    <row r="15048" s="179" customFormat="1"/>
    <row r="15049" s="179" customFormat="1"/>
    <row r="15050" s="179" customFormat="1"/>
    <row r="15051" s="179" customFormat="1"/>
    <row r="15052" s="179" customFormat="1"/>
    <row r="15053" s="179" customFormat="1"/>
    <row r="15054" s="179" customFormat="1"/>
    <row r="15055" s="179" customFormat="1"/>
    <row r="15056" s="179" customFormat="1"/>
    <row r="15057" s="179" customFormat="1"/>
    <row r="15058" s="179" customFormat="1"/>
    <row r="15059" s="179" customFormat="1"/>
    <row r="15060" s="179" customFormat="1"/>
    <row r="15061" s="179" customFormat="1"/>
    <row r="15062" s="179" customFormat="1"/>
    <row r="15063" s="179" customFormat="1"/>
    <row r="15064" s="179" customFormat="1"/>
    <row r="15065" s="179" customFormat="1"/>
    <row r="15066" s="179" customFormat="1"/>
    <row r="15067" s="179" customFormat="1"/>
    <row r="15068" s="179" customFormat="1"/>
    <row r="15069" s="179" customFormat="1"/>
    <row r="15070" s="179" customFormat="1"/>
    <row r="15071" s="179" customFormat="1"/>
    <row r="15072" s="179" customFormat="1"/>
    <row r="15073" s="179" customFormat="1"/>
    <row r="15074" s="179" customFormat="1"/>
    <row r="15075" s="179" customFormat="1"/>
    <row r="15076" s="179" customFormat="1"/>
    <row r="15077" s="179" customFormat="1"/>
    <row r="15078" s="179" customFormat="1"/>
    <row r="15079" s="179" customFormat="1"/>
    <row r="15080" s="179" customFormat="1"/>
    <row r="15081" s="179" customFormat="1"/>
    <row r="15082" s="179" customFormat="1"/>
    <row r="15083" s="179" customFormat="1"/>
    <row r="15084" s="179" customFormat="1"/>
    <row r="15085" s="179" customFormat="1"/>
    <row r="15086" s="179" customFormat="1"/>
    <row r="15087" s="179" customFormat="1"/>
    <row r="15088" s="179" customFormat="1"/>
    <row r="15089" s="179" customFormat="1"/>
    <row r="15090" s="179" customFormat="1"/>
    <row r="15091" s="179" customFormat="1"/>
    <row r="15092" s="179" customFormat="1"/>
    <row r="15093" s="179" customFormat="1"/>
    <row r="15094" s="179" customFormat="1"/>
    <row r="15095" s="179" customFormat="1"/>
    <row r="15096" s="179" customFormat="1"/>
    <row r="15097" s="179" customFormat="1"/>
    <row r="15098" s="179" customFormat="1"/>
    <row r="15099" s="179" customFormat="1"/>
    <row r="15100" s="179" customFormat="1"/>
    <row r="15101" s="179" customFormat="1"/>
    <row r="15102" s="179" customFormat="1"/>
    <row r="15103" s="179" customFormat="1"/>
    <row r="15104" s="179" customFormat="1"/>
    <row r="15105" s="179" customFormat="1"/>
    <row r="15106" s="179" customFormat="1"/>
    <row r="15107" s="179" customFormat="1"/>
    <row r="15108" s="179" customFormat="1"/>
    <row r="15109" s="179" customFormat="1"/>
    <row r="15110" s="179" customFormat="1"/>
    <row r="15111" s="179" customFormat="1"/>
    <row r="15112" s="179" customFormat="1"/>
    <row r="15113" s="179" customFormat="1"/>
    <row r="15114" s="179" customFormat="1"/>
    <row r="15115" s="179" customFormat="1"/>
    <row r="15116" s="179" customFormat="1"/>
    <row r="15117" s="179" customFormat="1"/>
    <row r="15118" s="179" customFormat="1"/>
    <row r="15119" s="179" customFormat="1"/>
    <row r="15120" s="179" customFormat="1"/>
    <row r="15121" s="179" customFormat="1"/>
    <row r="15122" s="179" customFormat="1"/>
    <row r="15123" s="179" customFormat="1"/>
    <row r="15124" s="179" customFormat="1"/>
    <row r="15125" s="179" customFormat="1"/>
    <row r="15126" s="179" customFormat="1"/>
    <row r="15127" s="179" customFormat="1"/>
    <row r="15128" s="179" customFormat="1"/>
    <row r="15129" s="179" customFormat="1"/>
    <row r="15130" s="179" customFormat="1"/>
    <row r="15131" s="179" customFormat="1"/>
    <row r="15132" s="179" customFormat="1"/>
    <row r="15133" s="179" customFormat="1"/>
    <row r="15134" s="179" customFormat="1"/>
    <row r="15135" s="179" customFormat="1"/>
    <row r="15136" s="179" customFormat="1"/>
    <row r="15137" s="179" customFormat="1"/>
    <row r="15138" s="179" customFormat="1"/>
    <row r="15139" s="179" customFormat="1"/>
    <row r="15140" s="179" customFormat="1"/>
    <row r="15141" s="179" customFormat="1"/>
    <row r="15142" s="179" customFormat="1"/>
    <row r="15143" s="179" customFormat="1"/>
    <row r="15144" s="179" customFormat="1"/>
    <row r="15145" s="179" customFormat="1"/>
    <row r="15146" s="179" customFormat="1"/>
    <row r="15147" s="179" customFormat="1"/>
    <row r="15148" s="179" customFormat="1"/>
    <row r="15149" s="179" customFormat="1"/>
    <row r="15150" s="179" customFormat="1"/>
    <row r="15151" s="179" customFormat="1"/>
    <row r="15152" s="179" customFormat="1"/>
    <row r="15153" s="179" customFormat="1"/>
    <row r="15154" s="179" customFormat="1"/>
    <row r="15155" s="179" customFormat="1"/>
    <row r="15156" s="179" customFormat="1"/>
    <row r="15157" s="179" customFormat="1"/>
    <row r="15158" s="179" customFormat="1"/>
    <row r="15159" s="179" customFormat="1"/>
    <row r="15160" s="179" customFormat="1"/>
    <row r="15161" s="179" customFormat="1"/>
    <row r="15162" s="179" customFormat="1"/>
    <row r="15163" s="179" customFormat="1"/>
    <row r="15164" s="179" customFormat="1"/>
    <row r="15165" s="179" customFormat="1"/>
    <row r="15166" s="179" customFormat="1"/>
    <row r="15167" s="179" customFormat="1"/>
    <row r="15168" s="179" customFormat="1"/>
    <row r="15169" s="179" customFormat="1"/>
    <row r="15170" s="179" customFormat="1"/>
    <row r="15171" s="179" customFormat="1"/>
    <row r="15172" s="179" customFormat="1"/>
    <row r="15173" s="179" customFormat="1"/>
    <row r="15174" s="179" customFormat="1"/>
    <row r="15175" s="179" customFormat="1"/>
    <row r="15176" s="179" customFormat="1"/>
    <row r="15177" s="179" customFormat="1"/>
    <row r="15178" s="179" customFormat="1"/>
    <row r="15179" s="179" customFormat="1"/>
    <row r="15180" s="179" customFormat="1"/>
    <row r="15181" s="179" customFormat="1"/>
    <row r="15182" s="179" customFormat="1"/>
    <row r="15183" s="179" customFormat="1"/>
    <row r="15184" s="179" customFormat="1"/>
    <row r="15185" s="179" customFormat="1"/>
    <row r="15186" s="179" customFormat="1"/>
    <row r="15187" s="179" customFormat="1"/>
    <row r="15188" s="179" customFormat="1"/>
    <row r="15189" s="179" customFormat="1"/>
    <row r="15190" s="179" customFormat="1"/>
    <row r="15191" s="179" customFormat="1"/>
    <row r="15192" s="179" customFormat="1"/>
    <row r="15193" s="179" customFormat="1"/>
    <row r="15194" s="179" customFormat="1"/>
    <row r="15195" s="179" customFormat="1"/>
    <row r="15196" s="179" customFormat="1"/>
    <row r="15197" s="179" customFormat="1"/>
    <row r="15198" s="179" customFormat="1"/>
    <row r="15199" s="179" customFormat="1"/>
    <row r="15200" s="179" customFormat="1"/>
    <row r="15201" s="179" customFormat="1"/>
    <row r="15202" s="179" customFormat="1"/>
    <row r="15203" s="179" customFormat="1"/>
    <row r="15204" s="179" customFormat="1"/>
    <row r="15205" s="179" customFormat="1"/>
    <row r="15206" s="179" customFormat="1"/>
    <row r="15207" s="179" customFormat="1"/>
    <row r="15208" s="179" customFormat="1"/>
    <row r="15209" s="179" customFormat="1"/>
    <row r="15210" s="179" customFormat="1"/>
    <row r="15211" s="179" customFormat="1"/>
    <row r="15212" s="179" customFormat="1"/>
    <row r="15213" s="179" customFormat="1"/>
    <row r="15214" s="179" customFormat="1"/>
    <row r="15215" s="179" customFormat="1"/>
    <row r="15216" s="179" customFormat="1"/>
    <row r="15217" s="179" customFormat="1"/>
    <row r="15218" s="179" customFormat="1"/>
    <row r="15219" s="179" customFormat="1"/>
    <row r="15220" s="179" customFormat="1"/>
    <row r="15221" s="179" customFormat="1"/>
    <row r="15222" s="179" customFormat="1"/>
    <row r="15223" s="179" customFormat="1"/>
    <row r="15224" s="179" customFormat="1"/>
    <row r="15225" s="179" customFormat="1"/>
    <row r="15226" s="179" customFormat="1"/>
    <row r="15227" s="179" customFormat="1"/>
    <row r="15228" s="179" customFormat="1"/>
    <row r="15229" s="179" customFormat="1"/>
    <row r="15230" s="179" customFormat="1"/>
    <row r="15231" s="179" customFormat="1"/>
    <row r="15232" s="179" customFormat="1"/>
    <row r="15233" s="179" customFormat="1"/>
    <row r="15234" s="179" customFormat="1"/>
    <row r="15235" s="179" customFormat="1"/>
    <row r="15236" s="179" customFormat="1"/>
    <row r="15237" s="179" customFormat="1"/>
    <row r="15238" s="179" customFormat="1"/>
    <row r="15239" s="179" customFormat="1"/>
    <row r="15240" s="179" customFormat="1"/>
    <row r="15241" s="179" customFormat="1"/>
    <row r="15242" s="179" customFormat="1"/>
    <row r="15243" s="179" customFormat="1"/>
    <row r="15244" s="179" customFormat="1"/>
    <row r="15245" s="179" customFormat="1"/>
    <row r="15246" s="179" customFormat="1"/>
    <row r="15247" s="179" customFormat="1"/>
    <row r="15248" s="179" customFormat="1"/>
    <row r="15249" s="179" customFormat="1"/>
    <row r="15250" s="179" customFormat="1"/>
    <row r="15251" s="179" customFormat="1"/>
    <row r="15252" s="179" customFormat="1"/>
    <row r="15253" s="179" customFormat="1"/>
    <row r="15254" s="179" customFormat="1"/>
    <row r="15255" s="179" customFormat="1"/>
    <row r="15256" s="179" customFormat="1"/>
    <row r="15257" s="179" customFormat="1"/>
    <row r="15258" s="179" customFormat="1"/>
    <row r="15259" s="179" customFormat="1"/>
    <row r="15260" s="179" customFormat="1"/>
    <row r="15261" s="179" customFormat="1"/>
    <row r="15262" s="179" customFormat="1"/>
    <row r="15263" s="179" customFormat="1"/>
    <row r="15264" s="179" customFormat="1"/>
    <row r="15265" s="179" customFormat="1"/>
    <row r="15266" s="179" customFormat="1"/>
    <row r="15267" s="179" customFormat="1"/>
    <row r="15268" s="179" customFormat="1"/>
    <row r="15269" s="179" customFormat="1"/>
    <row r="15270" s="179" customFormat="1"/>
    <row r="15271" s="179" customFormat="1"/>
    <row r="15272" s="179" customFormat="1"/>
    <row r="15273" s="179" customFormat="1"/>
    <row r="15274" s="179" customFormat="1"/>
    <row r="15275" s="179" customFormat="1"/>
    <row r="15276" s="179" customFormat="1"/>
    <row r="15277" s="179" customFormat="1"/>
    <row r="15278" s="179" customFormat="1"/>
    <row r="15279" s="179" customFormat="1"/>
    <row r="15280" s="179" customFormat="1"/>
    <row r="15281" s="179" customFormat="1"/>
    <row r="15282" s="179" customFormat="1"/>
    <row r="15283" s="179" customFormat="1"/>
    <row r="15284" s="179" customFormat="1"/>
    <row r="15285" s="179" customFormat="1"/>
    <row r="15286" s="179" customFormat="1"/>
    <row r="15287" s="179" customFormat="1"/>
    <row r="15288" s="179" customFormat="1"/>
    <row r="15289" s="179" customFormat="1"/>
    <row r="15290" s="179" customFormat="1"/>
    <row r="15291" s="179" customFormat="1"/>
    <row r="15292" s="179" customFormat="1"/>
    <row r="15293" s="179" customFormat="1"/>
    <row r="15294" s="179" customFormat="1"/>
    <row r="15295" s="179" customFormat="1"/>
    <row r="15296" s="179" customFormat="1"/>
    <row r="15297" s="179" customFormat="1"/>
    <row r="15298" s="179" customFormat="1"/>
    <row r="15299" s="179" customFormat="1"/>
    <row r="15300" s="179" customFormat="1"/>
    <row r="15301" s="179" customFormat="1"/>
    <row r="15302" s="179" customFormat="1"/>
    <row r="15303" s="179" customFormat="1"/>
    <row r="15304" s="179" customFormat="1"/>
    <row r="15305" s="179" customFormat="1"/>
    <row r="15306" s="179" customFormat="1"/>
    <row r="15307" s="179" customFormat="1"/>
    <row r="15308" s="179" customFormat="1"/>
    <row r="15309" s="179" customFormat="1"/>
    <row r="15310" s="179" customFormat="1"/>
    <row r="15311" s="179" customFormat="1"/>
    <row r="15312" s="179" customFormat="1"/>
    <row r="15313" s="179" customFormat="1"/>
    <row r="15314" s="179" customFormat="1"/>
    <row r="15315" s="179" customFormat="1"/>
    <row r="15316" s="179" customFormat="1"/>
    <row r="15317" s="179" customFormat="1"/>
    <row r="15318" s="179" customFormat="1"/>
    <row r="15319" s="179" customFormat="1"/>
    <row r="15320" s="179" customFormat="1"/>
    <row r="15321" s="179" customFormat="1"/>
    <row r="15322" s="179" customFormat="1"/>
    <row r="15323" s="179" customFormat="1"/>
    <row r="15324" s="179" customFormat="1"/>
    <row r="15325" s="179" customFormat="1"/>
    <row r="15326" s="179" customFormat="1"/>
    <row r="15327" s="179" customFormat="1"/>
    <row r="15328" s="179" customFormat="1"/>
    <row r="15329" s="179" customFormat="1"/>
    <row r="15330" s="179" customFormat="1"/>
    <row r="15331" s="179" customFormat="1"/>
    <row r="15332" s="179" customFormat="1"/>
    <row r="15333" s="179" customFormat="1"/>
    <row r="15334" s="179" customFormat="1"/>
    <row r="15335" s="179" customFormat="1"/>
    <row r="15336" s="179" customFormat="1"/>
    <row r="15337" s="179" customFormat="1"/>
    <row r="15338" s="179" customFormat="1"/>
    <row r="15339" s="179" customFormat="1"/>
    <row r="15340" s="179" customFormat="1"/>
    <row r="15341" s="179" customFormat="1"/>
    <row r="15342" s="179" customFormat="1"/>
    <row r="15343" s="179" customFormat="1"/>
    <row r="15344" s="179" customFormat="1"/>
    <row r="15345" s="179" customFormat="1"/>
    <row r="15346" s="179" customFormat="1"/>
    <row r="15347" s="179" customFormat="1"/>
    <row r="15348" s="179" customFormat="1"/>
    <row r="15349" s="179" customFormat="1"/>
    <row r="15350" s="179" customFormat="1"/>
    <row r="15351" s="179" customFormat="1"/>
    <row r="15352" s="179" customFormat="1"/>
    <row r="15353" s="179" customFormat="1"/>
    <row r="15354" s="179" customFormat="1"/>
    <row r="15355" s="179" customFormat="1"/>
    <row r="15356" s="179" customFormat="1"/>
    <row r="15357" s="179" customFormat="1"/>
    <row r="15358" s="179" customFormat="1"/>
    <row r="15359" s="179" customFormat="1"/>
    <row r="15360" s="179" customFormat="1"/>
    <row r="15361" s="179" customFormat="1"/>
    <row r="15362" s="179" customFormat="1"/>
    <row r="15363" s="179" customFormat="1"/>
    <row r="15364" s="179" customFormat="1"/>
    <row r="15365" s="179" customFormat="1"/>
    <row r="15366" s="179" customFormat="1"/>
    <row r="15367" s="179" customFormat="1"/>
    <row r="15368" s="179" customFormat="1"/>
    <row r="15369" s="179" customFormat="1"/>
    <row r="15370" s="179" customFormat="1"/>
    <row r="15371" s="179" customFormat="1"/>
    <row r="15372" s="179" customFormat="1"/>
    <row r="15373" s="179" customFormat="1"/>
    <row r="15374" s="179" customFormat="1"/>
    <row r="15375" s="179" customFormat="1"/>
    <row r="15376" s="179" customFormat="1"/>
    <row r="15377" s="179" customFormat="1"/>
    <row r="15378" s="179" customFormat="1"/>
    <row r="15379" s="179" customFormat="1"/>
    <row r="15380" s="179" customFormat="1"/>
    <row r="15381" s="179" customFormat="1"/>
    <row r="15382" s="179" customFormat="1"/>
    <row r="15383" s="179" customFormat="1"/>
    <row r="15384" s="179" customFormat="1"/>
    <row r="15385" s="179" customFormat="1"/>
    <row r="15386" s="179" customFormat="1"/>
    <row r="15387" s="179" customFormat="1"/>
    <row r="15388" s="179" customFormat="1"/>
    <row r="15389" s="179" customFormat="1"/>
    <row r="15390" s="179" customFormat="1"/>
    <row r="15391" s="179" customFormat="1"/>
    <row r="15392" s="179" customFormat="1"/>
    <row r="15393" s="179" customFormat="1"/>
    <row r="15394" s="179" customFormat="1"/>
    <row r="15395" s="179" customFormat="1"/>
    <row r="15396" s="179" customFormat="1"/>
    <row r="15397" s="179" customFormat="1"/>
    <row r="15398" s="179" customFormat="1"/>
    <row r="15399" s="179" customFormat="1"/>
    <row r="15400" s="179" customFormat="1"/>
    <row r="15401" s="179" customFormat="1"/>
    <row r="15402" s="179" customFormat="1"/>
    <row r="15403" s="179" customFormat="1"/>
    <row r="15404" s="179" customFormat="1"/>
    <row r="15405" s="179" customFormat="1"/>
    <row r="15406" s="179" customFormat="1"/>
    <row r="15407" s="179" customFormat="1"/>
    <row r="15408" s="179" customFormat="1"/>
    <row r="15409" s="179" customFormat="1"/>
    <row r="15410" s="179" customFormat="1"/>
    <row r="15411" s="179" customFormat="1"/>
    <row r="15412" s="179" customFormat="1"/>
    <row r="15413" s="179" customFormat="1"/>
    <row r="15414" s="179" customFormat="1"/>
    <row r="15415" s="179" customFormat="1"/>
    <row r="15416" s="179" customFormat="1"/>
    <row r="15417" s="179" customFormat="1"/>
    <row r="15418" s="179" customFormat="1"/>
    <row r="15419" s="179" customFormat="1"/>
    <row r="15420" s="179" customFormat="1"/>
    <row r="15421" s="179" customFormat="1"/>
    <row r="15422" s="179" customFormat="1"/>
    <row r="15423" s="179" customFormat="1"/>
    <row r="15424" s="179" customFormat="1"/>
    <row r="15425" s="179" customFormat="1"/>
    <row r="15426" s="179" customFormat="1"/>
    <row r="15427" s="179" customFormat="1"/>
    <row r="15428" s="179" customFormat="1"/>
    <row r="15429" s="179" customFormat="1"/>
    <row r="15430" s="179" customFormat="1"/>
    <row r="15431" s="179" customFormat="1"/>
    <row r="15432" s="179" customFormat="1"/>
    <row r="15433" s="179" customFormat="1"/>
    <row r="15434" s="179" customFormat="1"/>
    <row r="15435" s="179" customFormat="1"/>
    <row r="15436" s="179" customFormat="1"/>
  </sheetData>
  <mergeCells count="29">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 ref="C206:D206"/>
    <mergeCell ref="C205:D205"/>
    <mergeCell ref="C203:D203"/>
    <mergeCell ref="F150:G151"/>
    <mergeCell ref="C215:D215"/>
    <mergeCell ref="I150:J151"/>
    <mergeCell ref="EA9:EB10"/>
    <mergeCell ref="ED9:EE10"/>
    <mergeCell ref="C204:D204"/>
    <mergeCell ref="C199:D199"/>
    <mergeCell ref="C200:D200"/>
    <mergeCell ref="C201:D201"/>
    <mergeCell ref="C202:D202"/>
    <mergeCell ref="C197:D197"/>
    <mergeCell ref="C198:D198"/>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28575</xdr:colOff>
                    <xdr:row>29</xdr:row>
                    <xdr:rowOff>123825</xdr:rowOff>
                  </from>
                  <to>
                    <xdr:col>0</xdr:col>
                    <xdr:colOff>314325</xdr:colOff>
                    <xdr:row>52</xdr:row>
                    <xdr:rowOff>28575</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28575</xdr:colOff>
                    <xdr:row>6</xdr:row>
                    <xdr:rowOff>104775</xdr:rowOff>
                  </from>
                  <to>
                    <xdr:col>0</xdr:col>
                    <xdr:colOff>314325</xdr:colOff>
                    <xdr:row>29</xdr:row>
                    <xdr:rowOff>19050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28575</xdr:colOff>
                    <xdr:row>52</xdr:row>
                    <xdr:rowOff>114300</xdr:rowOff>
                  </from>
                  <to>
                    <xdr:col>0</xdr:col>
                    <xdr:colOff>314325</xdr:colOff>
                    <xdr:row>75</xdr:row>
                    <xdr:rowOff>19050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28575</xdr:colOff>
                    <xdr:row>75</xdr:row>
                    <xdr:rowOff>114300</xdr:rowOff>
                  </from>
                  <to>
                    <xdr:col>0</xdr:col>
                    <xdr:colOff>314325</xdr:colOff>
                    <xdr:row>98</xdr:row>
                    <xdr:rowOff>19050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28575</xdr:colOff>
                    <xdr:row>98</xdr:row>
                    <xdr:rowOff>104775</xdr:rowOff>
                  </from>
                  <to>
                    <xdr:col>0</xdr:col>
                    <xdr:colOff>314325</xdr:colOff>
                    <xdr:row>121</xdr:row>
                    <xdr:rowOff>9525</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28575</xdr:colOff>
                    <xdr:row>121</xdr:row>
                    <xdr:rowOff>104775</xdr:rowOff>
                  </from>
                  <to>
                    <xdr:col>0</xdr:col>
                    <xdr:colOff>314325</xdr:colOff>
                    <xdr:row>144</xdr:row>
                    <xdr:rowOff>9525</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28575</xdr:colOff>
                    <xdr:row>144</xdr:row>
                    <xdr:rowOff>114300</xdr:rowOff>
                  </from>
                  <to>
                    <xdr:col>0</xdr:col>
                    <xdr:colOff>314325</xdr:colOff>
                    <xdr:row>175</xdr:row>
                    <xdr:rowOff>19050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28575</xdr:colOff>
                    <xdr:row>175</xdr:row>
                    <xdr:rowOff>104775</xdr:rowOff>
                  </from>
                  <to>
                    <xdr:col>0</xdr:col>
                    <xdr:colOff>314325</xdr:colOff>
                    <xdr:row>230</xdr:row>
                    <xdr:rowOff>19050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295275</xdr:colOff>
                    <xdr:row>233</xdr:row>
                    <xdr:rowOff>57150</xdr:rowOff>
                  </from>
                  <to>
                    <xdr:col>2</xdr:col>
                    <xdr:colOff>266700</xdr:colOff>
                    <xdr:row>234</xdr:row>
                    <xdr:rowOff>104775</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295275</xdr:colOff>
                    <xdr:row>235</xdr:row>
                    <xdr:rowOff>19050</xdr:rowOff>
                  </from>
                  <to>
                    <xdr:col>2</xdr:col>
                    <xdr:colOff>266700</xdr:colOff>
                    <xdr:row>236</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defaultColWidth="11" defaultRowHeight="12.75"/>
  <cols>
    <col min="1" max="1" width="10.625" style="646" customWidth="1"/>
    <col min="2" max="2" width="72.125" style="483" customWidth="1"/>
    <col min="3" max="3" width="6.25" style="643" hidden="1" customWidth="1"/>
    <col min="4" max="6" width="6.75" style="647" hidden="1" customWidth="1"/>
    <col min="7" max="7" width="6.25" style="647" hidden="1" customWidth="1"/>
    <col min="8" max="16384" width="11" style="179"/>
  </cols>
  <sheetData>
    <row r="1" spans="1:7" s="626" customFormat="1" ht="22.5">
      <c r="A1" s="524" t="str">
        <f>Admin!D81</f>
        <v>Usability Datalogger v5.1.1</v>
      </c>
      <c r="B1" s="623"/>
      <c r="C1" s="624"/>
      <c r="D1" s="625"/>
      <c r="E1" s="625"/>
      <c r="F1" s="625"/>
      <c r="G1" s="625"/>
    </row>
    <row r="2" spans="1:7" s="525" customFormat="1">
      <c r="A2" s="627"/>
      <c r="B2" s="628"/>
      <c r="C2" s="629"/>
      <c r="D2" s="625"/>
      <c r="E2" s="625"/>
      <c r="F2" s="625"/>
      <c r="G2" s="625"/>
    </row>
    <row r="3" spans="1:7" s="626" customFormat="1" ht="15">
      <c r="A3" s="627"/>
      <c r="B3" s="630" t="s">
        <v>14</v>
      </c>
      <c r="C3" s="631"/>
      <c r="D3" s="625"/>
      <c r="E3" s="625"/>
      <c r="F3" s="625"/>
      <c r="G3" s="625"/>
    </row>
    <row r="4" spans="1:7" s="525" customFormat="1">
      <c r="A4" s="627"/>
      <c r="B4" s="660" t="s">
        <v>267</v>
      </c>
      <c r="C4" s="632"/>
      <c r="D4" s="625"/>
      <c r="E4" s="625"/>
      <c r="F4" s="625"/>
      <c r="G4" s="625"/>
    </row>
    <row r="5" spans="1:7" s="525" customFormat="1">
      <c r="A5" s="627"/>
      <c r="B5" s="633" t="s">
        <v>282</v>
      </c>
      <c r="C5" s="634"/>
      <c r="D5" s="625"/>
      <c r="E5" s="625"/>
      <c r="F5" s="625"/>
      <c r="G5" s="625"/>
    </row>
    <row r="6" spans="1:7" s="533" customFormat="1" ht="12.75" customHeight="1" thickBot="1">
      <c r="A6" s="635">
        <f>COUNTIF(B9:B30,"*")+COUNTIF(B32:B53,"*")+COUNTIF(B55:B76,"*")</f>
        <v>15</v>
      </c>
      <c r="B6" s="636"/>
      <c r="C6" s="637"/>
      <c r="D6" s="638"/>
      <c r="E6" s="638"/>
      <c r="F6" s="638"/>
      <c r="G6" s="638"/>
    </row>
    <row r="7" spans="1:7" s="11" customFormat="1">
      <c r="A7" s="882"/>
      <c r="B7" s="883" t="str">
        <f>IF(COUNTBLANK(Admin!D29)=1,0,Admin!D29)</f>
        <v>Citizen journalism</v>
      </c>
      <c r="C7" s="639">
        <f>IF(ISERROR(B7),1,0)</f>
        <v>0</v>
      </c>
      <c r="D7" s="640">
        <f>IF(ISNUMBER(B7),1,0)</f>
        <v>0</v>
      </c>
      <c r="E7" s="641" t="s">
        <v>100</v>
      </c>
      <c r="F7" s="641">
        <f>SUM(C7:E7)</f>
        <v>0</v>
      </c>
      <c r="G7" s="641" t="s">
        <v>162</v>
      </c>
    </row>
    <row r="8" spans="1:7" s="11" customFormat="1">
      <c r="A8" s="878">
        <f>Tasks!B69</f>
        <v>1</v>
      </c>
      <c r="B8" s="879" t="str">
        <f>Tasks!C69</f>
        <v>you just came to know about some breaking news where can you find it</v>
      </c>
      <c r="C8" s="639">
        <f t="shared" ref="C8:C71" si="0">IF(ISERROR(B8),1,0)</f>
        <v>0</v>
      </c>
      <c r="D8" s="640">
        <f t="shared" ref="D8:D71" si="1">IF(ISNUMBER(B8),1,0)</f>
        <v>0</v>
      </c>
      <c r="E8" s="640" t="s">
        <v>100</v>
      </c>
      <c r="F8" s="640">
        <f t="shared" ref="F8:F71" si="2">SUM(C8:E8)</f>
        <v>0</v>
      </c>
      <c r="G8" s="641" t="s">
        <v>162</v>
      </c>
    </row>
    <row r="9" spans="1:7" s="11" customFormat="1" hidden="1">
      <c r="A9" s="880" t="str">
        <f>CONCATENATE("P1"," ",Admin!$F$39)</f>
        <v>P1 Anirudh</v>
      </c>
      <c r="B9" s="881">
        <f>VLOOKUP($A$8,Pilot1!$A$10:$E$59,5, FALSE)</f>
        <v>0</v>
      </c>
      <c r="C9" s="639">
        <f t="shared" si="0"/>
        <v>0</v>
      </c>
      <c r="D9" s="640">
        <f t="shared" si="1"/>
        <v>1</v>
      </c>
      <c r="E9" s="640">
        <f>IF(Admin!$J$39="Yes",0,1)</f>
        <v>1</v>
      </c>
      <c r="F9" s="640">
        <f t="shared" si="2"/>
        <v>2</v>
      </c>
      <c r="G9" s="641" t="s">
        <v>303</v>
      </c>
    </row>
    <row r="10" spans="1:7" s="11" customFormat="1" ht="25.5" hidden="1">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c r="A11" s="880" t="str">
        <f>CONCATENATE(Admin!$C$41," ",Admin!$F$41)</f>
        <v>1 Praneeth</v>
      </c>
      <c r="B11" s="881" t="str">
        <f>VLOOKUP($A$8,'P1'!$A$10:$E$59,5, FALSE)</f>
        <v>no problem</v>
      </c>
      <c r="C11" s="639">
        <f t="shared" si="0"/>
        <v>0</v>
      </c>
      <c r="D11" s="640">
        <f t="shared" si="1"/>
        <v>0</v>
      </c>
      <c r="E11" s="640">
        <f>IF(Admin!$J$41="Yes",0,1)</f>
        <v>0</v>
      </c>
      <c r="F11" s="640">
        <f t="shared" si="2"/>
        <v>0</v>
      </c>
      <c r="G11" s="641" t="s">
        <v>162</v>
      </c>
    </row>
    <row r="12" spans="1:7" s="11" customFormat="1">
      <c r="A12" s="880" t="str">
        <f>CONCATENATE(Admin!$C$42," ",Admin!$F$42)</f>
        <v>2 vishal</v>
      </c>
      <c r="B12" s="881" t="str">
        <f>VLOOKUP($A$8,'P2'!$A$10:$E$59,5, FALSE)</f>
        <v>no problem</v>
      </c>
      <c r="C12" s="639">
        <f t="shared" si="0"/>
        <v>0</v>
      </c>
      <c r="D12" s="640">
        <f t="shared" si="1"/>
        <v>0</v>
      </c>
      <c r="E12" s="640">
        <f>IF(Admin!$J$42="Yes",0,1)</f>
        <v>0</v>
      </c>
      <c r="F12" s="640">
        <f t="shared" si="2"/>
        <v>0</v>
      </c>
      <c r="G12" s="641" t="s">
        <v>162</v>
      </c>
    </row>
    <row r="13" spans="1:7" s="11" customFormat="1">
      <c r="A13" s="880" t="str">
        <f>CONCATENATE(Admin!$C$43," ",Admin!$F$43)</f>
        <v>3 merin</v>
      </c>
      <c r="B13" s="881" t="str">
        <f>VLOOKUP($A$8,'P3'!$A$10:$E$59,5, FALSE)</f>
        <v>no problem</v>
      </c>
      <c r="C13" s="639">
        <f t="shared" si="0"/>
        <v>0</v>
      </c>
      <c r="D13" s="640">
        <f t="shared" si="1"/>
        <v>0</v>
      </c>
      <c r="E13" s="640">
        <f>IF(Admin!$J$43="Yes",0,1)</f>
        <v>0</v>
      </c>
      <c r="F13" s="640">
        <f t="shared" si="2"/>
        <v>0</v>
      </c>
      <c r="G13" s="641" t="s">
        <v>162</v>
      </c>
    </row>
    <row r="14" spans="1:7" s="11" customFormat="1" ht="25.5">
      <c r="A14" s="880" t="str">
        <f>CONCATENATE(Admin!$C$44," ",Admin!$F$44)</f>
        <v>4 yashwanth</v>
      </c>
      <c r="B14" s="881" t="str">
        <f>VLOOKUP($A$8,'P4'!$A$10:$E$59,5, FALSE)</f>
        <v>no problem</v>
      </c>
      <c r="C14" s="639">
        <f t="shared" si="0"/>
        <v>0</v>
      </c>
      <c r="D14" s="640">
        <f t="shared" si="1"/>
        <v>0</v>
      </c>
      <c r="E14" s="640">
        <f>IF(Admin!$J$44="Yes",0,1)</f>
        <v>0</v>
      </c>
      <c r="F14" s="640">
        <f t="shared" si="2"/>
        <v>0</v>
      </c>
      <c r="G14" s="641" t="s">
        <v>162</v>
      </c>
    </row>
    <row r="15" spans="1:7" s="11" customFormat="1">
      <c r="A15" s="880" t="str">
        <f>CONCATENATE(Admin!$C$45," ",Admin!$F$45)</f>
        <v>5 Rohan</v>
      </c>
      <c r="B15" s="881" t="str">
        <f>VLOOKUP($A$8,'P5'!$A$10:$E$59,5, FALSE)</f>
        <v>no problem</v>
      </c>
      <c r="C15" s="639">
        <f t="shared" si="0"/>
        <v>0</v>
      </c>
      <c r="D15" s="640">
        <f t="shared" si="1"/>
        <v>0</v>
      </c>
      <c r="E15" s="640">
        <f>IF(Admin!$J$45="Yes",0,1)</f>
        <v>0</v>
      </c>
      <c r="F15" s="640">
        <f t="shared" si="2"/>
        <v>0</v>
      </c>
      <c r="G15" s="641" t="s">
        <v>162</v>
      </c>
    </row>
    <row r="16" spans="1:7" s="11" customFormat="1" hidden="1">
      <c r="A16" s="880" t="str">
        <f>CONCATENATE(Admin!$C$46," ",Admin!$F$46)</f>
        <v xml:space="preserve">6 </v>
      </c>
      <c r="B16" s="881">
        <f>VLOOKUP($A$8,'P6'!$A$10:$E$59,5, FALSE)</f>
        <v>0</v>
      </c>
      <c r="C16" s="639">
        <f t="shared" si="0"/>
        <v>0</v>
      </c>
      <c r="D16" s="640">
        <f t="shared" si="1"/>
        <v>1</v>
      </c>
      <c r="E16" s="640">
        <f>IF(Admin!$J$46="Yes",0,1)</f>
        <v>0</v>
      </c>
      <c r="F16" s="640">
        <f t="shared" si="2"/>
        <v>1</v>
      </c>
      <c r="G16" s="641" t="s">
        <v>303</v>
      </c>
    </row>
    <row r="17" spans="1:7" s="11" customFormat="1" hidden="1">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idden="1">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idden="1">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idden="1">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idden="1">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idden="1">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idden="1">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idden="1">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idden="1">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idden="1">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idden="1">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idden="1">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idden="1">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idden="1">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ht="25.5">
      <c r="A31" s="878">
        <f>Tasks!B70</f>
        <v>2</v>
      </c>
      <c r="B31" s="879" t="str">
        <f>Tasks!C70</f>
        <v xml:space="preserve"> your  reading an article at night and the white background is effecting your eyes can you find dark theme (reading mode)</v>
      </c>
      <c r="C31" s="639">
        <f t="shared" si="0"/>
        <v>0</v>
      </c>
      <c r="D31" s="640">
        <f t="shared" si="1"/>
        <v>0</v>
      </c>
      <c r="E31" s="640" t="s">
        <v>100</v>
      </c>
      <c r="F31" s="640">
        <f t="shared" si="2"/>
        <v>0</v>
      </c>
      <c r="G31" s="641" t="s">
        <v>162</v>
      </c>
    </row>
    <row r="32" spans="1:7" s="11" customFormat="1" hidden="1">
      <c r="A32" s="880" t="str">
        <f>CONCATENATE("P1"," ",Admin!$F$39)</f>
        <v>P1 Anirudh</v>
      </c>
      <c r="B32" s="881">
        <f>VLOOKUP($A$31,Pilot1!$A$10:$E$59,5, FALSE)</f>
        <v>0</v>
      </c>
      <c r="C32" s="639">
        <f t="shared" si="0"/>
        <v>0</v>
      </c>
      <c r="D32" s="640">
        <f t="shared" si="1"/>
        <v>1</v>
      </c>
      <c r="E32" s="640">
        <f>IF(Admin!$J$39="Yes",0,1)</f>
        <v>1</v>
      </c>
      <c r="F32" s="640">
        <f t="shared" si="2"/>
        <v>2</v>
      </c>
      <c r="G32" s="641" t="s">
        <v>303</v>
      </c>
    </row>
    <row r="33" spans="1:7" s="11" customFormat="1" ht="25.5" hidden="1">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c r="A34" s="880" t="str">
        <f>CONCATENATE(Admin!$C$41," ",Admin!$F$41)</f>
        <v>1 Praneeth</v>
      </c>
      <c r="B34" s="881" t="str">
        <f>VLOOKUP($A$31,'P1'!$A$10:$E$59,5, FALSE)</f>
        <v>observed difficulty</v>
      </c>
      <c r="C34" s="639">
        <f t="shared" si="0"/>
        <v>0</v>
      </c>
      <c r="D34" s="640">
        <f t="shared" si="1"/>
        <v>0</v>
      </c>
      <c r="E34" s="640">
        <f>IF(Admin!$J$41="Yes",0,1)</f>
        <v>0</v>
      </c>
      <c r="F34" s="640">
        <f t="shared" si="2"/>
        <v>0</v>
      </c>
      <c r="G34" s="641" t="s">
        <v>162</v>
      </c>
    </row>
    <row r="35" spans="1:7" s="11" customFormat="1">
      <c r="A35" s="880" t="str">
        <f>CONCATENATE(Admin!$C$42," ",Admin!$F$42)</f>
        <v>2 vishal</v>
      </c>
      <c r="B35" s="881" t="str">
        <f>VLOOKUP($A$31,'P2'!$A$10:$E$59,5, FALSE)</f>
        <v>no problem</v>
      </c>
      <c r="C35" s="639">
        <f t="shared" si="0"/>
        <v>0</v>
      </c>
      <c r="D35" s="640">
        <f t="shared" si="1"/>
        <v>0</v>
      </c>
      <c r="E35" s="640">
        <f>IF(Admin!$J$42="Yes",0,1)</f>
        <v>0</v>
      </c>
      <c r="F35" s="640">
        <f t="shared" si="2"/>
        <v>0</v>
      </c>
      <c r="G35" s="641" t="s">
        <v>162</v>
      </c>
    </row>
    <row r="36" spans="1:7" s="11" customFormat="1">
      <c r="A36" s="880" t="str">
        <f>CONCATENATE(Admin!$C$43," ",Admin!$F$43)</f>
        <v>3 merin</v>
      </c>
      <c r="B36" s="881" t="str">
        <f>VLOOKUP($A$31,'P3'!$A$10:$E$59,5, FALSE)</f>
        <v>no problem</v>
      </c>
      <c r="C36" s="639">
        <f t="shared" si="0"/>
        <v>0</v>
      </c>
      <c r="D36" s="640">
        <f t="shared" si="1"/>
        <v>0</v>
      </c>
      <c r="E36" s="640">
        <f>IF(Admin!$J$43="Yes",0,1)</f>
        <v>0</v>
      </c>
      <c r="F36" s="640">
        <f t="shared" si="2"/>
        <v>0</v>
      </c>
      <c r="G36" s="641" t="s">
        <v>162</v>
      </c>
    </row>
    <row r="37" spans="1:7" s="11" customFormat="1" ht="25.5">
      <c r="A37" s="880" t="str">
        <f>CONCATENATE(Admin!$C$44," ",Admin!$F$44)</f>
        <v>4 yashwanth</v>
      </c>
      <c r="B37" s="881" t="str">
        <f>VLOOKUP($A$31,'P4'!$A$10:$E$59,5, FALSE)</f>
        <v>expressed difficulty</v>
      </c>
      <c r="C37" s="639">
        <f t="shared" si="0"/>
        <v>0</v>
      </c>
      <c r="D37" s="640">
        <f t="shared" si="1"/>
        <v>0</v>
      </c>
      <c r="E37" s="640">
        <f>IF(Admin!$J$44="Yes",0,1)</f>
        <v>0</v>
      </c>
      <c r="F37" s="640">
        <f t="shared" si="2"/>
        <v>0</v>
      </c>
      <c r="G37" s="641" t="s">
        <v>162</v>
      </c>
    </row>
    <row r="38" spans="1:7" s="11" customFormat="1">
      <c r="A38" s="880" t="str">
        <f>CONCATENATE(Admin!$C$45," ",Admin!$F$45)</f>
        <v>5 Rohan</v>
      </c>
      <c r="B38" s="881" t="str">
        <f>VLOOKUP($A$31,'P5'!$A$10:$E$59,5, FALSE)</f>
        <v>no problem</v>
      </c>
      <c r="C38" s="639">
        <f t="shared" si="0"/>
        <v>0</v>
      </c>
      <c r="D38" s="640">
        <f t="shared" si="1"/>
        <v>0</v>
      </c>
      <c r="E38" s="640">
        <f>IF(Admin!$J$45="Yes",0,1)</f>
        <v>0</v>
      </c>
      <c r="F38" s="640">
        <f t="shared" si="2"/>
        <v>0</v>
      </c>
      <c r="G38" s="641" t="s">
        <v>162</v>
      </c>
    </row>
    <row r="39" spans="1:7" s="11" customFormat="1" hidden="1">
      <c r="A39" s="880" t="str">
        <f>CONCATENATE(Admin!$C$46," ",Admin!$F$46)</f>
        <v xml:space="preserve">6 </v>
      </c>
      <c r="B39" s="881">
        <f>VLOOKUP($A$31,'P6'!$A$10:$E$59,5, FALSE)</f>
        <v>0</v>
      </c>
      <c r="C39" s="639">
        <f t="shared" si="0"/>
        <v>0</v>
      </c>
      <c r="D39" s="640">
        <f t="shared" si="1"/>
        <v>1</v>
      </c>
      <c r="E39" s="640">
        <f>IF(Admin!$J$46="Yes",0,1)</f>
        <v>0</v>
      </c>
      <c r="F39" s="640">
        <f t="shared" si="2"/>
        <v>1</v>
      </c>
      <c r="G39" s="641" t="s">
        <v>303</v>
      </c>
    </row>
    <row r="40" spans="1:7" s="11" customFormat="1" hidden="1">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idden="1">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idden="1">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idden="1">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idden="1">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idden="1">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idden="1">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idden="1">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idden="1">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idden="1">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idden="1">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idden="1">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idden="1">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idden="1">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c r="A54" s="878">
        <f>Tasks!B71</f>
        <v>3</v>
      </c>
      <c r="B54" s="879" t="str">
        <f>Tasks!C71</f>
        <v xml:space="preserve">if you want to get daily updates regarding news can you find the subcriber </v>
      </c>
      <c r="C54" s="639">
        <f t="shared" si="0"/>
        <v>0</v>
      </c>
      <c r="D54" s="640">
        <f t="shared" si="1"/>
        <v>0</v>
      </c>
      <c r="E54" s="640" t="s">
        <v>100</v>
      </c>
      <c r="F54" s="640">
        <f t="shared" si="2"/>
        <v>0</v>
      </c>
      <c r="G54" s="641" t="s">
        <v>162</v>
      </c>
    </row>
    <row r="55" spans="1:7" s="11" customFormat="1" hidden="1">
      <c r="A55" s="880" t="str">
        <f>CONCATENATE("P1"," ",Admin!$F$39)</f>
        <v>P1 Anirudh</v>
      </c>
      <c r="B55" s="881">
        <f>VLOOKUP($A$54,Pilot1!$A$10:$E$59,5, FALSE)</f>
        <v>0</v>
      </c>
      <c r="C55" s="639">
        <f t="shared" si="0"/>
        <v>0</v>
      </c>
      <c r="D55" s="640">
        <f t="shared" si="1"/>
        <v>1</v>
      </c>
      <c r="E55" s="640">
        <f>IF(Admin!$J$39="Yes",0,1)</f>
        <v>1</v>
      </c>
      <c r="F55" s="640">
        <f t="shared" si="2"/>
        <v>2</v>
      </c>
      <c r="G55" s="641" t="s">
        <v>303</v>
      </c>
    </row>
    <row r="56" spans="1:7" s="11" customFormat="1" ht="25.5" hidden="1">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c r="A57" s="880" t="str">
        <f>CONCATENATE(Admin!$C$41," ",Admin!$F$41)</f>
        <v>1 Praneeth</v>
      </c>
      <c r="B57" s="881" t="str">
        <f>VLOOKUP($A$54,'P1'!$A$10:$E$59,5, FALSE)</f>
        <v>no problem</v>
      </c>
      <c r="C57" s="639">
        <f t="shared" si="0"/>
        <v>0</v>
      </c>
      <c r="D57" s="640">
        <f t="shared" si="1"/>
        <v>0</v>
      </c>
      <c r="E57" s="640">
        <f>IF(Admin!$J$41="Yes",0,1)</f>
        <v>0</v>
      </c>
      <c r="F57" s="640">
        <f t="shared" si="2"/>
        <v>0</v>
      </c>
      <c r="G57" s="641" t="s">
        <v>162</v>
      </c>
    </row>
    <row r="58" spans="1:7" s="11" customFormat="1">
      <c r="A58" s="880" t="str">
        <f>CONCATENATE(Admin!$C$42," ",Admin!$F$42)</f>
        <v>2 vishal</v>
      </c>
      <c r="B58" s="881" t="str">
        <f>VLOOKUP($A$54,'P2'!$A$10:$E$59,5, FALSE)</f>
        <v>no problem</v>
      </c>
      <c r="C58" s="639">
        <f t="shared" si="0"/>
        <v>0</v>
      </c>
      <c r="D58" s="640">
        <f t="shared" si="1"/>
        <v>0</v>
      </c>
      <c r="E58" s="640">
        <f>IF(Admin!$J$42="Yes",0,1)</f>
        <v>0</v>
      </c>
      <c r="F58" s="640">
        <f t="shared" si="2"/>
        <v>0</v>
      </c>
      <c r="G58" s="641" t="s">
        <v>162</v>
      </c>
    </row>
    <row r="59" spans="1:7" s="11" customFormat="1">
      <c r="A59" s="880" t="str">
        <f>CONCATENATE(Admin!$C$43," ",Admin!$F$43)</f>
        <v>3 merin</v>
      </c>
      <c r="B59" s="881" t="str">
        <f>VLOOKUP($A$54,'P3'!$A$10:$E$59,5, FALSE)</f>
        <v>no problem</v>
      </c>
      <c r="C59" s="639">
        <f t="shared" si="0"/>
        <v>0</v>
      </c>
      <c r="D59" s="640">
        <f t="shared" si="1"/>
        <v>0</v>
      </c>
      <c r="E59" s="640">
        <f>IF(Admin!$J$43="Yes",0,1)</f>
        <v>0</v>
      </c>
      <c r="F59" s="640">
        <f t="shared" si="2"/>
        <v>0</v>
      </c>
      <c r="G59" s="641" t="s">
        <v>162</v>
      </c>
    </row>
    <row r="60" spans="1:7" s="11" customFormat="1" ht="25.5">
      <c r="A60" s="880" t="str">
        <f>CONCATENATE(Admin!$C$44," ",Admin!$F$44)</f>
        <v>4 yashwanth</v>
      </c>
      <c r="B60" s="881" t="str">
        <f>VLOOKUP($A$54,'P4'!$A$10:$E$59,5, FALSE)</f>
        <v>no problem</v>
      </c>
      <c r="C60" s="639">
        <f t="shared" si="0"/>
        <v>0</v>
      </c>
      <c r="D60" s="640">
        <f t="shared" si="1"/>
        <v>0</v>
      </c>
      <c r="E60" s="640">
        <f>IF(Admin!$J$44="Yes",0,1)</f>
        <v>0</v>
      </c>
      <c r="F60" s="640">
        <f t="shared" si="2"/>
        <v>0</v>
      </c>
      <c r="G60" s="641" t="s">
        <v>162</v>
      </c>
    </row>
    <row r="61" spans="1:7" s="11" customFormat="1">
      <c r="A61" s="880" t="str">
        <f>CONCATENATE(Admin!$C$45," ",Admin!$F$45)</f>
        <v>5 Rohan</v>
      </c>
      <c r="B61" s="881" t="str">
        <f>VLOOKUP($A$54,'P5'!$A$10:$E$59,5, FALSE)</f>
        <v>no problem</v>
      </c>
      <c r="C61" s="639">
        <f t="shared" si="0"/>
        <v>0</v>
      </c>
      <c r="D61" s="640">
        <f t="shared" si="1"/>
        <v>0</v>
      </c>
      <c r="E61" s="640">
        <f>IF(Admin!$J$45="Yes",0,1)</f>
        <v>0</v>
      </c>
      <c r="F61" s="640">
        <f t="shared" si="2"/>
        <v>0</v>
      </c>
      <c r="G61" s="641" t="s">
        <v>162</v>
      </c>
    </row>
    <row r="62" spans="1:7" s="11" customFormat="1" hidden="1">
      <c r="A62" s="880" t="str">
        <f>CONCATENATE(Admin!$C$46," ",Admin!$F$46)</f>
        <v xml:space="preserve">6 </v>
      </c>
      <c r="B62" s="881">
        <f>VLOOKUP($A$54,'P6'!$A$10:$E$59,5, FALSE)</f>
        <v>0</v>
      </c>
      <c r="C62" s="639">
        <f t="shared" si="0"/>
        <v>0</v>
      </c>
      <c r="D62" s="640">
        <f t="shared" si="1"/>
        <v>1</v>
      </c>
      <c r="E62" s="640">
        <f>IF(Admin!$J$46="Yes",0,1)</f>
        <v>0</v>
      </c>
      <c r="F62" s="640">
        <f t="shared" si="2"/>
        <v>1</v>
      </c>
      <c r="G62" s="641" t="s">
        <v>303</v>
      </c>
    </row>
    <row r="63" spans="1:7" s="11" customFormat="1" hidden="1">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idden="1">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idden="1">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idden="1">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idden="1">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idden="1">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idden="1">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idden="1">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idden="1">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idden="1">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idden="1">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idden="1">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idden="1">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idden="1">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c r="A77" s="878">
        <f>Tasks!B72</f>
        <v>4</v>
      </c>
      <c r="B77" s="879" t="str">
        <f>Tasks!C72</f>
        <v>your are a business person and you want to know about stock market news</v>
      </c>
      <c r="C77" s="639">
        <f t="shared" si="3"/>
        <v>0</v>
      </c>
      <c r="D77" s="640">
        <f t="shared" si="4"/>
        <v>0</v>
      </c>
      <c r="E77" s="640" t="s">
        <v>100</v>
      </c>
      <c r="F77" s="640">
        <f t="shared" si="5"/>
        <v>0</v>
      </c>
      <c r="G77" s="641" t="s">
        <v>162</v>
      </c>
    </row>
    <row r="78" spans="1:7" s="11" customFormat="1" hidden="1">
      <c r="A78" s="880" t="str">
        <f>CONCATENATE("P1"," ",Admin!$F$39)</f>
        <v>P1 Anirudh</v>
      </c>
      <c r="B78" s="881">
        <f>VLOOKUP($A$77,Pilot1!$A$10:$E$59,5, FALSE)</f>
        <v>0</v>
      </c>
      <c r="C78" s="639">
        <f t="shared" si="3"/>
        <v>0</v>
      </c>
      <c r="D78" s="640">
        <f t="shared" si="4"/>
        <v>1</v>
      </c>
      <c r="E78" s="640">
        <f>IF(Admin!$J$39="Yes",0,1)</f>
        <v>1</v>
      </c>
      <c r="F78" s="640">
        <f t="shared" si="5"/>
        <v>2</v>
      </c>
      <c r="G78" s="641" t="s">
        <v>303</v>
      </c>
    </row>
    <row r="79" spans="1:7" s="11" customFormat="1" ht="25.5" hidden="1">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c r="A80" s="880" t="str">
        <f>CONCATENATE(Admin!$C$41," ",Admin!$F$41)</f>
        <v>1 Praneeth</v>
      </c>
      <c r="B80" s="881" t="str">
        <f>VLOOKUP($A$77,'P1'!$A$10:$E$59,5, FALSE)</f>
        <v>observed difficulty</v>
      </c>
      <c r="C80" s="639">
        <f t="shared" si="3"/>
        <v>0</v>
      </c>
      <c r="D80" s="640">
        <f t="shared" si="4"/>
        <v>0</v>
      </c>
      <c r="E80" s="640">
        <f>IF(Admin!$J$41="Yes",0,1)</f>
        <v>0</v>
      </c>
      <c r="F80" s="640">
        <f t="shared" si="5"/>
        <v>0</v>
      </c>
      <c r="G80" s="641" t="s">
        <v>162</v>
      </c>
    </row>
    <row r="81" spans="1:7" s="11" customFormat="1">
      <c r="A81" s="880" t="str">
        <f>CONCATENATE(Admin!$C$42," ",Admin!$F$42)</f>
        <v>2 vishal</v>
      </c>
      <c r="B81" s="881" t="str">
        <f>VLOOKUP($A$77,'P2'!$A$10:$E$59,5, FALSE)</f>
        <v>observed difficulty</v>
      </c>
      <c r="C81" s="639">
        <f t="shared" si="3"/>
        <v>0</v>
      </c>
      <c r="D81" s="640">
        <f t="shared" si="4"/>
        <v>0</v>
      </c>
      <c r="E81" s="640">
        <f>IF(Admin!$J$42="Yes",0,1)</f>
        <v>0</v>
      </c>
      <c r="F81" s="640">
        <f t="shared" si="5"/>
        <v>0</v>
      </c>
      <c r="G81" s="641" t="s">
        <v>162</v>
      </c>
    </row>
    <row r="82" spans="1:7" s="11" customFormat="1">
      <c r="A82" s="880" t="str">
        <f>CONCATENATE(Admin!$C$43," ",Admin!$F$43)</f>
        <v>3 merin</v>
      </c>
      <c r="B82" s="881" t="str">
        <f>VLOOKUP($A$77,'P3'!$A$10:$E$59,5, FALSE)</f>
        <v>observed difficulty</v>
      </c>
      <c r="C82" s="639">
        <f t="shared" si="3"/>
        <v>0</v>
      </c>
      <c r="D82" s="640">
        <f t="shared" si="4"/>
        <v>0</v>
      </c>
      <c r="E82" s="640">
        <f>IF(Admin!$J$43="Yes",0,1)</f>
        <v>0</v>
      </c>
      <c r="F82" s="640">
        <f t="shared" si="5"/>
        <v>0</v>
      </c>
      <c r="G82" s="641" t="s">
        <v>162</v>
      </c>
    </row>
    <row r="83" spans="1:7" s="11" customFormat="1" ht="25.5">
      <c r="A83" s="880" t="str">
        <f>CONCATENATE(Admin!$C$44," ",Admin!$F$44)</f>
        <v>4 yashwanth</v>
      </c>
      <c r="B83" s="881" t="str">
        <f>VLOOKUP($A$77,'P4'!$A$10:$E$59,5, FALSE)</f>
        <v>observed difficulty</v>
      </c>
      <c r="C83" s="639">
        <f t="shared" si="3"/>
        <v>0</v>
      </c>
      <c r="D83" s="640">
        <f t="shared" si="4"/>
        <v>0</v>
      </c>
      <c r="E83" s="640">
        <f>IF(Admin!$J$44="Yes",0,1)</f>
        <v>0</v>
      </c>
      <c r="F83" s="640">
        <f t="shared" si="5"/>
        <v>0</v>
      </c>
      <c r="G83" s="641" t="s">
        <v>162</v>
      </c>
    </row>
    <row r="84" spans="1:7" s="11" customFormat="1">
      <c r="A84" s="880" t="str">
        <f>CONCATENATE(Admin!$C$45," ",Admin!$F$45)</f>
        <v>5 Rohan</v>
      </c>
      <c r="B84" s="881" t="str">
        <f>VLOOKUP($A$77,'P5'!$A$10:$E$59,5, FALSE)</f>
        <v>observed difficulty</v>
      </c>
      <c r="C84" s="639">
        <f t="shared" si="3"/>
        <v>0</v>
      </c>
      <c r="D84" s="640">
        <f t="shared" si="4"/>
        <v>0</v>
      </c>
      <c r="E84" s="640">
        <f>IF(Admin!$J$45="Yes",0,1)</f>
        <v>0</v>
      </c>
      <c r="F84" s="640">
        <f t="shared" si="5"/>
        <v>0</v>
      </c>
      <c r="G84" s="641" t="s">
        <v>162</v>
      </c>
    </row>
    <row r="85" spans="1:7" s="11" customFormat="1" hidden="1">
      <c r="A85" s="880" t="str">
        <f>CONCATENATE(Admin!$C$46," ",Admin!$F$46)</f>
        <v xml:space="preserve">6 </v>
      </c>
      <c r="B85" s="881">
        <f>VLOOKUP($A$77,'P6'!$A$10:$E$59,5, FALSE)</f>
        <v>0</v>
      </c>
      <c r="C85" s="639">
        <f t="shared" si="3"/>
        <v>0</v>
      </c>
      <c r="D85" s="640">
        <f t="shared" si="4"/>
        <v>1</v>
      </c>
      <c r="E85" s="640">
        <f>IF(Admin!$J$46="Yes",0,1)</f>
        <v>0</v>
      </c>
      <c r="F85" s="640">
        <f t="shared" si="5"/>
        <v>1</v>
      </c>
      <c r="G85" s="641" t="s">
        <v>303</v>
      </c>
    </row>
    <row r="86" spans="1:7" s="11" customFormat="1" hidden="1">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idden="1">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idden="1">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idden="1">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idden="1">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idden="1">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idden="1">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idden="1">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idden="1">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idden="1">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idden="1">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idden="1">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idden="1">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idden="1">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c r="A100" s="878">
        <f>Tasks!B73</f>
        <v>5</v>
      </c>
      <c r="B100" s="879" t="str">
        <f>Tasks!C73</f>
        <v>you missed yesterday's football match and you wanted know who won the match</v>
      </c>
      <c r="C100" s="639">
        <f t="shared" si="3"/>
        <v>0</v>
      </c>
      <c r="D100" s="640">
        <f t="shared" si="4"/>
        <v>0</v>
      </c>
      <c r="E100" s="640" t="s">
        <v>100</v>
      </c>
      <c r="F100" s="640">
        <f t="shared" si="5"/>
        <v>0</v>
      </c>
      <c r="G100" s="641" t="s">
        <v>162</v>
      </c>
    </row>
    <row r="101" spans="1:7" s="11" customFormat="1" hidden="1">
      <c r="A101" s="880" t="str">
        <f>CONCATENATE("P1"," ",Admin!$F$39)</f>
        <v>P1 Anirudh</v>
      </c>
      <c r="B101" s="881">
        <f>VLOOKUP($A$100,Pilot1!$A$10:$E$59,5, FALSE)</f>
        <v>0</v>
      </c>
      <c r="C101" s="639">
        <f t="shared" si="3"/>
        <v>0</v>
      </c>
      <c r="D101" s="640">
        <f t="shared" si="4"/>
        <v>1</v>
      </c>
      <c r="E101" s="640">
        <f>IF(Admin!$J$39="Yes",0,1)</f>
        <v>1</v>
      </c>
      <c r="F101" s="640">
        <f t="shared" si="5"/>
        <v>2</v>
      </c>
      <c r="G101" s="641" t="s">
        <v>303</v>
      </c>
    </row>
    <row r="102" spans="1:7" s="11" customFormat="1" ht="25.5" hidden="1">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c r="A103" s="880" t="str">
        <f>CONCATENATE(Admin!$C$41," ",Admin!$F$41)</f>
        <v>1 Praneeth</v>
      </c>
      <c r="B103" s="881" t="str">
        <f>VLOOKUP($A$100,'P1'!$A$10:$E$59,5, FALSE)</f>
        <v>observed difficulty</v>
      </c>
      <c r="C103" s="639">
        <f t="shared" si="3"/>
        <v>0</v>
      </c>
      <c r="D103" s="640">
        <f t="shared" si="4"/>
        <v>0</v>
      </c>
      <c r="E103" s="640">
        <f>IF(Admin!$J$41="Yes",0,1)</f>
        <v>0</v>
      </c>
      <c r="F103" s="640">
        <f t="shared" si="5"/>
        <v>0</v>
      </c>
      <c r="G103" s="641" t="s">
        <v>162</v>
      </c>
    </row>
    <row r="104" spans="1:7" s="11" customFormat="1">
      <c r="A104" s="880" t="str">
        <f>CONCATENATE(Admin!$C$42," ",Admin!$F$42)</f>
        <v>2 vishal</v>
      </c>
      <c r="B104" s="881" t="str">
        <f>VLOOKUP($A$100,'P2'!$A$10:$E$59,5, FALSE)</f>
        <v>no problem</v>
      </c>
      <c r="C104" s="639">
        <f t="shared" si="3"/>
        <v>0</v>
      </c>
      <c r="D104" s="640">
        <f t="shared" si="4"/>
        <v>0</v>
      </c>
      <c r="E104" s="640">
        <f>IF(Admin!$J$42="Yes",0,1)</f>
        <v>0</v>
      </c>
      <c r="F104" s="640">
        <f t="shared" si="5"/>
        <v>0</v>
      </c>
      <c r="G104" s="641" t="s">
        <v>162</v>
      </c>
    </row>
    <row r="105" spans="1:7" s="11" customFormat="1">
      <c r="A105" s="880" t="str">
        <f>CONCATENATE(Admin!$C$43," ",Admin!$F$43)</f>
        <v>3 merin</v>
      </c>
      <c r="B105" s="881" t="str">
        <f>VLOOKUP($A$100,'P3'!$A$10:$E$59,5, FALSE)</f>
        <v>no problem</v>
      </c>
      <c r="C105" s="639">
        <f t="shared" si="3"/>
        <v>0</v>
      </c>
      <c r="D105" s="640">
        <f t="shared" si="4"/>
        <v>0</v>
      </c>
      <c r="E105" s="640">
        <f>IF(Admin!$J$43="Yes",0,1)</f>
        <v>0</v>
      </c>
      <c r="F105" s="640">
        <f t="shared" si="5"/>
        <v>0</v>
      </c>
      <c r="G105" s="641" t="s">
        <v>162</v>
      </c>
    </row>
    <row r="106" spans="1:7" s="11" customFormat="1" ht="25.5">
      <c r="A106" s="880" t="str">
        <f>CONCATENATE(Admin!$C$44," ",Admin!$F$44)</f>
        <v>4 yashwanth</v>
      </c>
      <c r="B106" s="881" t="str">
        <f>VLOOKUP($A$100,'P4'!$A$10:$E$59,5, FALSE)</f>
        <v>no problem</v>
      </c>
      <c r="C106" s="639">
        <f t="shared" si="3"/>
        <v>0</v>
      </c>
      <c r="D106" s="640">
        <f t="shared" si="4"/>
        <v>0</v>
      </c>
      <c r="E106" s="640">
        <f>IF(Admin!$J$44="Yes",0,1)</f>
        <v>0</v>
      </c>
      <c r="F106" s="640">
        <f t="shared" si="5"/>
        <v>0</v>
      </c>
      <c r="G106" s="641" t="s">
        <v>162</v>
      </c>
    </row>
    <row r="107" spans="1:7" s="11" customFormat="1">
      <c r="A107" s="880" t="str">
        <f>CONCATENATE(Admin!$C$45," ",Admin!$F$45)</f>
        <v>5 Rohan</v>
      </c>
      <c r="B107" s="881" t="str">
        <f>VLOOKUP($A$100,'P5'!$A$10:$E$59,5, FALSE)</f>
        <v>no problem</v>
      </c>
      <c r="C107" s="639">
        <f t="shared" si="3"/>
        <v>0</v>
      </c>
      <c r="D107" s="640">
        <f t="shared" si="4"/>
        <v>0</v>
      </c>
      <c r="E107" s="640">
        <f>IF(Admin!$J$45="Yes",0,1)</f>
        <v>0</v>
      </c>
      <c r="F107" s="640">
        <f t="shared" si="5"/>
        <v>0</v>
      </c>
      <c r="G107" s="641" t="s">
        <v>162</v>
      </c>
    </row>
    <row r="108" spans="1:7" s="11" customFormat="1" hidden="1">
      <c r="A108" s="880" t="str">
        <f>CONCATENATE(Admin!$C$46," ",Admin!$F$46)</f>
        <v xml:space="preserve">6 </v>
      </c>
      <c r="B108" s="881">
        <f>VLOOKUP($A$100,'P6'!$A$10:$E$59,5, FALSE)</f>
        <v>0</v>
      </c>
      <c r="C108" s="639">
        <f t="shared" si="3"/>
        <v>0</v>
      </c>
      <c r="D108" s="640">
        <f t="shared" si="4"/>
        <v>1</v>
      </c>
      <c r="E108" s="640">
        <f>IF(Admin!$J$46="Yes",0,1)</f>
        <v>0</v>
      </c>
      <c r="F108" s="640">
        <f t="shared" si="5"/>
        <v>1</v>
      </c>
      <c r="G108" s="641" t="s">
        <v>303</v>
      </c>
    </row>
    <row r="109" spans="1:7" s="11" customFormat="1" hidden="1">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idden="1">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idden="1">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idden="1">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idden="1">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idden="1">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idden="1">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idden="1">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idden="1">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idden="1">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idden="1">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idden="1">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idden="1">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idden="1">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c r="A123" s="878">
        <f>Tasks!B74</f>
        <v>6</v>
      </c>
      <c r="B123" s="879" t="str">
        <f>Tasks!C74</f>
        <v>you wish to upload a news for that you need to login can you find it</v>
      </c>
      <c r="C123" s="639">
        <f t="shared" si="3"/>
        <v>0</v>
      </c>
      <c r="D123" s="640">
        <f t="shared" si="4"/>
        <v>0</v>
      </c>
      <c r="E123" s="640" t="s">
        <v>100</v>
      </c>
      <c r="F123" s="640">
        <f t="shared" si="5"/>
        <v>0</v>
      </c>
      <c r="G123" s="641" t="s">
        <v>162</v>
      </c>
    </row>
    <row r="124" spans="1:7" s="11" customFormat="1" hidden="1">
      <c r="A124" s="880" t="str">
        <f>CONCATENATE("P1"," ",Admin!$F$39)</f>
        <v>P1 Anirudh</v>
      </c>
      <c r="B124" s="881">
        <f>VLOOKUP($A$123,Pilot1!$A$10:$E$59,5, FALSE)</f>
        <v>0</v>
      </c>
      <c r="C124" s="639">
        <f t="shared" si="3"/>
        <v>0</v>
      </c>
      <c r="D124" s="640">
        <f t="shared" si="4"/>
        <v>1</v>
      </c>
      <c r="E124" s="640">
        <f>IF(Admin!$J$39="Yes",0,1)</f>
        <v>1</v>
      </c>
      <c r="F124" s="640">
        <f t="shared" si="5"/>
        <v>2</v>
      </c>
      <c r="G124" s="641" t="s">
        <v>303</v>
      </c>
    </row>
    <row r="125" spans="1:7" s="11" customFormat="1" ht="25.5" hidden="1">
      <c r="A125" s="880" t="str">
        <f>CONCATENATE("P2"," ",Admin!$F$40)</f>
        <v>P2 &lt;enter name&gt;</v>
      </c>
      <c r="B125" s="881">
        <f>VLOOKUP($A$123,Pilot2!$A$10:$E$59,5, FALSE)</f>
        <v>0</v>
      </c>
      <c r="C125" s="639">
        <f t="shared" si="3"/>
        <v>0</v>
      </c>
      <c r="D125" s="640">
        <f t="shared" si="4"/>
        <v>1</v>
      </c>
      <c r="E125" s="640">
        <f>IF(Admin!$J$40="Yes",0,1)</f>
        <v>1</v>
      </c>
      <c r="F125" s="640">
        <f t="shared" si="5"/>
        <v>2</v>
      </c>
      <c r="G125" s="641" t="s">
        <v>303</v>
      </c>
    </row>
    <row r="126" spans="1:7" s="11" customFormat="1">
      <c r="A126" s="880" t="str">
        <f>CONCATENATE(Admin!$C$41," ",Admin!$F$41)</f>
        <v>1 Praneeth</v>
      </c>
      <c r="B126" s="881" t="str">
        <f>VLOOKUP($A$123,'P1'!$A$10:$E$59,5, FALSE)</f>
        <v>no problem</v>
      </c>
      <c r="C126" s="639">
        <f t="shared" si="3"/>
        <v>0</v>
      </c>
      <c r="D126" s="640">
        <f t="shared" si="4"/>
        <v>0</v>
      </c>
      <c r="E126" s="640">
        <f>IF(Admin!$J$41="Yes",0,1)</f>
        <v>0</v>
      </c>
      <c r="F126" s="640">
        <f t="shared" si="5"/>
        <v>0</v>
      </c>
      <c r="G126" s="641" t="s">
        <v>162</v>
      </c>
    </row>
    <row r="127" spans="1:7" s="11" customFormat="1">
      <c r="A127" s="880" t="str">
        <f>CONCATENATE(Admin!$C$42," ",Admin!$F$42)</f>
        <v>2 vishal</v>
      </c>
      <c r="B127" s="881" t="str">
        <f>VLOOKUP($A$123,'P2'!$A$10:$E$59,5, FALSE)</f>
        <v>no problem</v>
      </c>
      <c r="C127" s="639">
        <f t="shared" si="3"/>
        <v>0</v>
      </c>
      <c r="D127" s="640">
        <f t="shared" si="4"/>
        <v>0</v>
      </c>
      <c r="E127" s="640">
        <f>IF(Admin!$J$42="Yes",0,1)</f>
        <v>0</v>
      </c>
      <c r="F127" s="640">
        <f t="shared" si="5"/>
        <v>0</v>
      </c>
      <c r="G127" s="641" t="s">
        <v>162</v>
      </c>
    </row>
    <row r="128" spans="1:7" s="11" customFormat="1">
      <c r="A128" s="880" t="str">
        <f>CONCATENATE(Admin!$C$43," ",Admin!$F$43)</f>
        <v>3 merin</v>
      </c>
      <c r="B128" s="881" t="str">
        <f>VLOOKUP($A$123,'P3'!$A$10:$E$59,5, FALSE)</f>
        <v>no problem</v>
      </c>
      <c r="C128" s="639">
        <f t="shared" si="3"/>
        <v>0</v>
      </c>
      <c r="D128" s="640">
        <f t="shared" si="4"/>
        <v>0</v>
      </c>
      <c r="E128" s="640">
        <f>IF(Admin!$J$43="Yes",0,1)</f>
        <v>0</v>
      </c>
      <c r="F128" s="640">
        <f t="shared" si="5"/>
        <v>0</v>
      </c>
      <c r="G128" s="641" t="s">
        <v>162</v>
      </c>
    </row>
    <row r="129" spans="1:7" s="11" customFormat="1" ht="25.5">
      <c r="A129" s="880" t="str">
        <f>CONCATENATE(Admin!$C$44," ",Admin!$F$44)</f>
        <v>4 yashwanth</v>
      </c>
      <c r="B129" s="881" t="str">
        <f>VLOOKUP($A$123,'P4'!$A$10:$E$59,5, FALSE)</f>
        <v>obsereved difficulty</v>
      </c>
      <c r="C129" s="639">
        <f t="shared" si="3"/>
        <v>0</v>
      </c>
      <c r="D129" s="640">
        <f t="shared" si="4"/>
        <v>0</v>
      </c>
      <c r="E129" s="640">
        <f>IF(Admin!$J$44="Yes",0,1)</f>
        <v>0</v>
      </c>
      <c r="F129" s="640">
        <f t="shared" si="5"/>
        <v>0</v>
      </c>
      <c r="G129" s="641" t="s">
        <v>162</v>
      </c>
    </row>
    <row r="130" spans="1:7" s="11" customFormat="1">
      <c r="A130" s="880" t="str">
        <f>CONCATENATE(Admin!$C$45," ",Admin!$F$45)</f>
        <v>5 Rohan</v>
      </c>
      <c r="B130" s="881" t="str">
        <f>VLOOKUP($A$123,'P5'!$A$10:$E$59,5, FALSE)</f>
        <v>observed difficulty</v>
      </c>
      <c r="C130" s="639">
        <f t="shared" si="3"/>
        <v>0</v>
      </c>
      <c r="D130" s="640">
        <f t="shared" si="4"/>
        <v>0</v>
      </c>
      <c r="E130" s="640">
        <f>IF(Admin!$J$45="Yes",0,1)</f>
        <v>0</v>
      </c>
      <c r="F130" s="640">
        <f t="shared" si="5"/>
        <v>0</v>
      </c>
      <c r="G130" s="641" t="s">
        <v>162</v>
      </c>
    </row>
    <row r="131" spans="1:7" s="11" customFormat="1" hidden="1">
      <c r="A131" s="880" t="str">
        <f>CONCATENATE(Admin!$C$46," ",Admin!$F$46)</f>
        <v xml:space="preserve">6 </v>
      </c>
      <c r="B131" s="881">
        <f>VLOOKUP($A$123,'P6'!$A$10:$E$59,5, FALSE)</f>
        <v>0</v>
      </c>
      <c r="C131" s="639">
        <f t="shared" si="3"/>
        <v>0</v>
      </c>
      <c r="D131" s="640">
        <f t="shared" si="4"/>
        <v>1</v>
      </c>
      <c r="E131" s="640">
        <f>IF(Admin!$J$46="Yes",0,1)</f>
        <v>0</v>
      </c>
      <c r="F131" s="640">
        <f t="shared" si="5"/>
        <v>1</v>
      </c>
      <c r="G131" s="641" t="s">
        <v>303</v>
      </c>
    </row>
    <row r="132" spans="1:7" s="11" customFormat="1" hidden="1">
      <c r="A132" s="880" t="str">
        <f>CONCATENATE(Admin!$C$47," ",Admin!$F$47)</f>
        <v xml:space="preserve">7 </v>
      </c>
      <c r="B132" s="881">
        <f>VLOOKUP($A$123,'P7'!$A$10:$E$59,5, FALSE)</f>
        <v>0</v>
      </c>
      <c r="C132" s="639">
        <f t="shared" si="3"/>
        <v>0</v>
      </c>
      <c r="D132" s="640">
        <f t="shared" si="4"/>
        <v>1</v>
      </c>
      <c r="E132" s="640">
        <f>IF(Admin!$J$47="Yes",0,1)</f>
        <v>1</v>
      </c>
      <c r="F132" s="640">
        <f t="shared" si="5"/>
        <v>2</v>
      </c>
      <c r="G132" s="641" t="s">
        <v>303</v>
      </c>
    </row>
    <row r="133" spans="1:7" s="11" customFormat="1" hidden="1">
      <c r="A133" s="880" t="str">
        <f>CONCATENATE(Admin!$C$48," ",Admin!$F$48)</f>
        <v xml:space="preserve">8 </v>
      </c>
      <c r="B133" s="881">
        <f>VLOOKUP($A$123,'P8'!$A$10:$E$59,5, FALSE)</f>
        <v>0</v>
      </c>
      <c r="C133" s="639">
        <f t="shared" si="3"/>
        <v>0</v>
      </c>
      <c r="D133" s="640">
        <f t="shared" si="4"/>
        <v>1</v>
      </c>
      <c r="E133" s="640">
        <f>IF(Admin!$J$48="Yes",0,1)</f>
        <v>1</v>
      </c>
      <c r="F133" s="640">
        <f t="shared" si="5"/>
        <v>2</v>
      </c>
      <c r="G133" s="641" t="s">
        <v>303</v>
      </c>
    </row>
    <row r="134" spans="1:7" s="11" customFormat="1" hidden="1">
      <c r="A134" s="880" t="str">
        <f>CONCATENATE(Admin!$C$49," ",Admin!$F$49)</f>
        <v xml:space="preserve">9 </v>
      </c>
      <c r="B134" s="881">
        <f>VLOOKUP($A$123,'P9'!$A$10:$E$59,5, FALSE)</f>
        <v>0</v>
      </c>
      <c r="C134" s="639">
        <f t="shared" si="3"/>
        <v>0</v>
      </c>
      <c r="D134" s="640">
        <f t="shared" si="4"/>
        <v>1</v>
      </c>
      <c r="E134" s="640">
        <f>IF(Admin!$J$49="Yes",0,1)</f>
        <v>1</v>
      </c>
      <c r="F134" s="640">
        <f t="shared" si="5"/>
        <v>2</v>
      </c>
      <c r="G134" s="641" t="s">
        <v>303</v>
      </c>
    </row>
    <row r="135" spans="1:7" s="11" customFormat="1" hidden="1">
      <c r="A135" s="880" t="str">
        <f>CONCATENATE(Admin!$C$50," ",Admin!$F$50)</f>
        <v xml:space="preserve">10 </v>
      </c>
      <c r="B135" s="881">
        <f>VLOOKUP($A$123,'P10'!$A$10:$E$59,5, FALSE)</f>
        <v>0</v>
      </c>
      <c r="C135" s="639">
        <f t="shared" si="3"/>
        <v>0</v>
      </c>
      <c r="D135" s="640">
        <f t="shared" si="4"/>
        <v>1</v>
      </c>
      <c r="E135" s="640">
        <f>IF(Admin!$J$50="Yes",0,1)</f>
        <v>1</v>
      </c>
      <c r="F135" s="640">
        <f t="shared" si="5"/>
        <v>2</v>
      </c>
      <c r="G135" s="641" t="s">
        <v>303</v>
      </c>
    </row>
    <row r="136" spans="1:7" s="11" customFormat="1" hidden="1">
      <c r="A136" s="880" t="str">
        <f>CONCATENATE(Admin!$C$51," ",Admin!$F$51)</f>
        <v xml:space="preserve">11 </v>
      </c>
      <c r="B136" s="881">
        <f>VLOOKUP($A$123,'P11'!$A$10:$E$59,5, FALSE)</f>
        <v>0</v>
      </c>
      <c r="C136" s="639">
        <f t="shared" ref="C136:C199" si="6">IF(ISERROR(B136),1,0)</f>
        <v>0</v>
      </c>
      <c r="D136" s="640">
        <f t="shared" ref="D136:D199" si="7">IF(ISNUMBER(B136),1,0)</f>
        <v>1</v>
      </c>
      <c r="E136" s="640">
        <f>IF(Admin!$J$51="Yes",0,1)</f>
        <v>1</v>
      </c>
      <c r="F136" s="640">
        <f t="shared" ref="F136:F199" si="8">SUM(C136:E136)</f>
        <v>2</v>
      </c>
      <c r="G136" s="641" t="s">
        <v>303</v>
      </c>
    </row>
    <row r="137" spans="1:7" s="11" customFormat="1" hidden="1">
      <c r="A137" s="880" t="str">
        <f>CONCATENATE(Admin!$C$52," ",Admin!$F$52)</f>
        <v xml:space="preserve">12 </v>
      </c>
      <c r="B137" s="881">
        <f>VLOOKUP($A$123,'P12'!$A$10:$E$59,5, FALSE)</f>
        <v>0</v>
      </c>
      <c r="C137" s="639">
        <f t="shared" si="6"/>
        <v>0</v>
      </c>
      <c r="D137" s="640">
        <f t="shared" si="7"/>
        <v>1</v>
      </c>
      <c r="E137" s="640">
        <f>IF(Admin!$J$52="Yes",0,1)</f>
        <v>1</v>
      </c>
      <c r="F137" s="640">
        <f t="shared" si="8"/>
        <v>2</v>
      </c>
      <c r="G137" s="641" t="s">
        <v>303</v>
      </c>
    </row>
    <row r="138" spans="1:7" s="11" customFormat="1" hidden="1">
      <c r="A138" s="880" t="str">
        <f>CONCATENATE(Admin!$C$53," ",Admin!$F$53)</f>
        <v xml:space="preserve">13 </v>
      </c>
      <c r="B138" s="881">
        <f>VLOOKUP($A$123,'P13'!$A$10:$E$59,5, FALSE)</f>
        <v>0</v>
      </c>
      <c r="C138" s="639">
        <f t="shared" si="6"/>
        <v>0</v>
      </c>
      <c r="D138" s="640">
        <f t="shared" si="7"/>
        <v>1</v>
      </c>
      <c r="E138" s="640">
        <f>IF(Admin!$J$53="Yes",0,1)</f>
        <v>1</v>
      </c>
      <c r="F138" s="640">
        <f t="shared" si="8"/>
        <v>2</v>
      </c>
      <c r="G138" s="641" t="s">
        <v>303</v>
      </c>
    </row>
    <row r="139" spans="1:7" s="11" customFormat="1" hidden="1">
      <c r="A139" s="880" t="str">
        <f>CONCATENATE(Admin!$C$54," ",Admin!$F$54)</f>
        <v xml:space="preserve">14 </v>
      </c>
      <c r="B139" s="881">
        <f>VLOOKUP($A$123,'P14'!$A$10:$E$59,5, FALSE)</f>
        <v>0</v>
      </c>
      <c r="C139" s="639">
        <f t="shared" si="6"/>
        <v>0</v>
      </c>
      <c r="D139" s="640">
        <f t="shared" si="7"/>
        <v>1</v>
      </c>
      <c r="E139" s="640">
        <f>IF(Admin!$J$54="Yes",0,1)</f>
        <v>1</v>
      </c>
      <c r="F139" s="640">
        <f t="shared" si="8"/>
        <v>2</v>
      </c>
      <c r="G139" s="641" t="s">
        <v>303</v>
      </c>
    </row>
    <row r="140" spans="1:7" s="11" customFormat="1" hidden="1">
      <c r="A140" s="880" t="str">
        <f>CONCATENATE(Admin!$C$55," ",Admin!$F$55)</f>
        <v xml:space="preserve">15 </v>
      </c>
      <c r="B140" s="881">
        <f>VLOOKUP($A$123,'P15'!$A$10:$E$59,5, FALSE)</f>
        <v>0</v>
      </c>
      <c r="C140" s="639">
        <f t="shared" si="6"/>
        <v>0</v>
      </c>
      <c r="D140" s="640">
        <f t="shared" si="7"/>
        <v>1</v>
      </c>
      <c r="E140" s="640">
        <f>IF(Admin!$J$55="Yes",0,1)</f>
        <v>1</v>
      </c>
      <c r="F140" s="640">
        <f t="shared" si="8"/>
        <v>2</v>
      </c>
      <c r="G140" s="641" t="s">
        <v>303</v>
      </c>
    </row>
    <row r="141" spans="1:7" s="11" customFormat="1" hidden="1">
      <c r="A141" s="880" t="str">
        <f>CONCATENATE(Admin!$C$56," ",Admin!$F$56)</f>
        <v xml:space="preserve">16 </v>
      </c>
      <c r="B141" s="881">
        <f>VLOOKUP($A$123,'P16'!$A$10:$E$59,5, FALSE)</f>
        <v>0</v>
      </c>
      <c r="C141" s="639">
        <f t="shared" si="6"/>
        <v>0</v>
      </c>
      <c r="D141" s="640">
        <f t="shared" si="7"/>
        <v>1</v>
      </c>
      <c r="E141" s="640">
        <f>IF(Admin!$J$56="Yes",0,1)</f>
        <v>1</v>
      </c>
      <c r="F141" s="640">
        <f t="shared" si="8"/>
        <v>2</v>
      </c>
      <c r="G141" s="641" t="s">
        <v>303</v>
      </c>
    </row>
    <row r="142" spans="1:7" s="11" customFormat="1" hidden="1">
      <c r="A142" s="880" t="str">
        <f>CONCATENATE(Admin!$C$57," ",Admin!$F$57)</f>
        <v xml:space="preserve">17 </v>
      </c>
      <c r="B142" s="881">
        <f>VLOOKUP($A$123,'P17'!$A$10:$E$59,5, FALSE)</f>
        <v>0</v>
      </c>
      <c r="C142" s="639">
        <f t="shared" si="6"/>
        <v>0</v>
      </c>
      <c r="D142" s="640">
        <f t="shared" si="7"/>
        <v>1</v>
      </c>
      <c r="E142" s="640">
        <f>IF(Admin!$J$57="Yes",0,1)</f>
        <v>1</v>
      </c>
      <c r="F142" s="640">
        <f t="shared" si="8"/>
        <v>2</v>
      </c>
      <c r="G142" s="641" t="s">
        <v>303</v>
      </c>
    </row>
    <row r="143" spans="1:7" s="11" customFormat="1" hidden="1">
      <c r="A143" s="880" t="str">
        <f>CONCATENATE(Admin!$C$58," ",Admin!$F$58)</f>
        <v xml:space="preserve">18 </v>
      </c>
      <c r="B143" s="881">
        <f>VLOOKUP($A$123,'P18'!$A$10:$E$59,5, FALSE)</f>
        <v>0</v>
      </c>
      <c r="C143" s="639">
        <f t="shared" si="6"/>
        <v>0</v>
      </c>
      <c r="D143" s="640">
        <f t="shared" si="7"/>
        <v>1</v>
      </c>
      <c r="E143" s="640">
        <f>IF(Admin!$J$58="Yes",0,1)</f>
        <v>1</v>
      </c>
      <c r="F143" s="640">
        <f t="shared" si="8"/>
        <v>2</v>
      </c>
      <c r="G143" s="641" t="s">
        <v>303</v>
      </c>
    </row>
    <row r="144" spans="1:7" s="11" customFormat="1" hidden="1">
      <c r="A144" s="880" t="str">
        <f>CONCATENATE(Admin!$C$59," ",Admin!$F$59)</f>
        <v xml:space="preserve">19 </v>
      </c>
      <c r="B144" s="881">
        <f>VLOOKUP($A$123,'P19'!$A$10:$E$59,5, FALSE)</f>
        <v>0</v>
      </c>
      <c r="C144" s="639">
        <f t="shared" si="6"/>
        <v>0</v>
      </c>
      <c r="D144" s="640">
        <f t="shared" si="7"/>
        <v>1</v>
      </c>
      <c r="E144" s="640">
        <f>IF(Admin!$J$59="Yes",0,1)</f>
        <v>1</v>
      </c>
      <c r="F144" s="640">
        <f t="shared" si="8"/>
        <v>2</v>
      </c>
      <c r="G144" s="641" t="s">
        <v>303</v>
      </c>
    </row>
    <row r="145" spans="1:7" s="11" customFormat="1" hidden="1">
      <c r="A145" s="880" t="str">
        <f>CONCATENATE(Admin!$C$60," ",Admin!$F$60)</f>
        <v xml:space="preserve">20 </v>
      </c>
      <c r="B145" s="881">
        <f>VLOOKUP($A$123,'P20'!$A$10:$E$59,5, FALSE)</f>
        <v>0</v>
      </c>
      <c r="C145" s="639">
        <f t="shared" si="6"/>
        <v>0</v>
      </c>
      <c r="D145" s="640">
        <f t="shared" si="7"/>
        <v>1</v>
      </c>
      <c r="E145" s="640">
        <f>IF(Admin!$J$60="Yes",0,1)</f>
        <v>1</v>
      </c>
      <c r="F145" s="640">
        <f t="shared" si="8"/>
        <v>2</v>
      </c>
      <c r="G145" s="641" t="s">
        <v>303</v>
      </c>
    </row>
    <row r="146" spans="1:7" s="11" customFormat="1" ht="25.5">
      <c r="A146" s="878">
        <f>Tasks!B75</f>
        <v>7</v>
      </c>
      <c r="B146" s="879" t="str">
        <f>Tasks!C75</f>
        <v>some incident took place in your residential areas and you wanted to create awareness amoung people can you upload the news</v>
      </c>
      <c r="C146" s="639">
        <f t="shared" si="6"/>
        <v>0</v>
      </c>
      <c r="D146" s="640">
        <f t="shared" si="7"/>
        <v>0</v>
      </c>
      <c r="E146" s="640" t="s">
        <v>100</v>
      </c>
      <c r="F146" s="640">
        <f t="shared" si="8"/>
        <v>0</v>
      </c>
      <c r="G146" s="641" t="s">
        <v>162</v>
      </c>
    </row>
    <row r="147" spans="1:7" s="11" customFormat="1" hidden="1">
      <c r="A147" s="880" t="str">
        <f>CONCATENATE("P1"," ",Admin!$F$39)</f>
        <v>P1 Anirudh</v>
      </c>
      <c r="B147" s="881">
        <f>VLOOKUP($A$146,Pilot1!$A$10:$E$59,5, FALSE)</f>
        <v>0</v>
      </c>
      <c r="C147" s="639">
        <f t="shared" si="6"/>
        <v>0</v>
      </c>
      <c r="D147" s="640">
        <f t="shared" si="7"/>
        <v>1</v>
      </c>
      <c r="E147" s="640">
        <f>IF(Admin!$J$39="Yes",0,1)</f>
        <v>1</v>
      </c>
      <c r="F147" s="640">
        <f t="shared" si="8"/>
        <v>2</v>
      </c>
      <c r="G147" s="641" t="s">
        <v>303</v>
      </c>
    </row>
    <row r="148" spans="1:7" s="11" customFormat="1" ht="25.5" hidden="1">
      <c r="A148" s="880" t="str">
        <f>CONCATENATE("P2"," ",Admin!$F$40)</f>
        <v>P2 &lt;enter name&gt;</v>
      </c>
      <c r="B148" s="881">
        <f>VLOOKUP($A$146,Pilot2!$A$10:$E$59,5, FALSE)</f>
        <v>0</v>
      </c>
      <c r="C148" s="639">
        <f t="shared" si="6"/>
        <v>0</v>
      </c>
      <c r="D148" s="640">
        <f t="shared" si="7"/>
        <v>1</v>
      </c>
      <c r="E148" s="640">
        <f>IF(Admin!$J$40="Yes",0,1)</f>
        <v>1</v>
      </c>
      <c r="F148" s="640">
        <f t="shared" si="8"/>
        <v>2</v>
      </c>
      <c r="G148" s="641" t="s">
        <v>303</v>
      </c>
    </row>
    <row r="149" spans="1:7" s="11" customFormat="1">
      <c r="A149" s="880" t="str">
        <f>CONCATENATE(Admin!$C$41," ",Admin!$F$41)</f>
        <v>1 Praneeth</v>
      </c>
      <c r="B149" s="881" t="str">
        <f>VLOOKUP($A$146,'P1'!$A$10:$E$59,5, FALSE)</f>
        <v>expressed difficulty</v>
      </c>
      <c r="C149" s="639">
        <f t="shared" si="6"/>
        <v>0</v>
      </c>
      <c r="D149" s="640">
        <f t="shared" si="7"/>
        <v>0</v>
      </c>
      <c r="E149" s="640">
        <f>IF(Admin!$J$41="Yes",0,1)</f>
        <v>0</v>
      </c>
      <c r="F149" s="640">
        <f t="shared" si="8"/>
        <v>0</v>
      </c>
      <c r="G149" s="641" t="s">
        <v>162</v>
      </c>
    </row>
    <row r="150" spans="1:7" s="11" customFormat="1">
      <c r="A150" s="880" t="str">
        <f>CONCATENATE(Admin!$C$42," ",Admin!$F$42)</f>
        <v>2 vishal</v>
      </c>
      <c r="B150" s="881" t="str">
        <f>VLOOKUP($A$146,'P2'!$A$10:$E$59,5, FALSE)</f>
        <v>failed</v>
      </c>
      <c r="C150" s="639">
        <f t="shared" si="6"/>
        <v>0</v>
      </c>
      <c r="D150" s="640">
        <f t="shared" si="7"/>
        <v>0</v>
      </c>
      <c r="E150" s="640">
        <f>IF(Admin!$J$42="Yes",0,1)</f>
        <v>0</v>
      </c>
      <c r="F150" s="640">
        <f t="shared" si="8"/>
        <v>0</v>
      </c>
      <c r="G150" s="641" t="s">
        <v>162</v>
      </c>
    </row>
    <row r="151" spans="1:7" s="11" customFormat="1">
      <c r="A151" s="880" t="str">
        <f>CONCATENATE(Admin!$C$43," ",Admin!$F$43)</f>
        <v>3 merin</v>
      </c>
      <c r="B151" s="881" t="str">
        <f>VLOOKUP($A$146,'P3'!$A$10:$E$59,5, FALSE)</f>
        <v>succedded with assistance</v>
      </c>
      <c r="C151" s="639">
        <f t="shared" si="6"/>
        <v>0</v>
      </c>
      <c r="D151" s="640">
        <f t="shared" si="7"/>
        <v>0</v>
      </c>
      <c r="E151" s="640">
        <f>IF(Admin!$J$43="Yes",0,1)</f>
        <v>0</v>
      </c>
      <c r="F151" s="640">
        <f t="shared" si="8"/>
        <v>0</v>
      </c>
      <c r="G151" s="641" t="s">
        <v>162</v>
      </c>
    </row>
    <row r="152" spans="1:7" s="11" customFormat="1" ht="25.5">
      <c r="A152" s="880" t="str">
        <f>CONCATENATE(Admin!$C$44," ",Admin!$F$44)</f>
        <v>4 yashwanth</v>
      </c>
      <c r="B152" s="881" t="str">
        <f>VLOOKUP($A$146,'P4'!$A$10:$E$59,5, FALSE)</f>
        <v>observed difficulty</v>
      </c>
      <c r="C152" s="639">
        <f t="shared" si="6"/>
        <v>0</v>
      </c>
      <c r="D152" s="640">
        <f t="shared" si="7"/>
        <v>0</v>
      </c>
      <c r="E152" s="640">
        <f>IF(Admin!$J$44="Yes",0,1)</f>
        <v>0</v>
      </c>
      <c r="F152" s="640">
        <f t="shared" si="8"/>
        <v>0</v>
      </c>
      <c r="G152" s="641" t="s">
        <v>162</v>
      </c>
    </row>
    <row r="153" spans="1:7" s="11" customFormat="1">
      <c r="A153" s="880" t="str">
        <f>CONCATENATE(Admin!$C$45," ",Admin!$F$45)</f>
        <v>5 Rohan</v>
      </c>
      <c r="B153" s="881" t="str">
        <f>VLOOKUP($A$146,'P5'!$A$10:$E$59,5, FALSE)</f>
        <v>expressed difficulty</v>
      </c>
      <c r="C153" s="639">
        <f t="shared" si="6"/>
        <v>0</v>
      </c>
      <c r="D153" s="640">
        <f t="shared" si="7"/>
        <v>0</v>
      </c>
      <c r="E153" s="640">
        <f>IF(Admin!$J$45="Yes",0,1)</f>
        <v>0</v>
      </c>
      <c r="F153" s="640">
        <f t="shared" si="8"/>
        <v>0</v>
      </c>
      <c r="G153" s="641" t="s">
        <v>162</v>
      </c>
    </row>
    <row r="154" spans="1:7" s="11" customFormat="1" hidden="1">
      <c r="A154" s="880" t="str">
        <f>CONCATENATE(Admin!$C$46," ",Admin!$F$46)</f>
        <v xml:space="preserve">6 </v>
      </c>
      <c r="B154" s="881">
        <f>VLOOKUP($A$146,'P6'!$A$10:$E$59,5, FALSE)</f>
        <v>0</v>
      </c>
      <c r="C154" s="639">
        <f t="shared" si="6"/>
        <v>0</v>
      </c>
      <c r="D154" s="640">
        <f t="shared" si="7"/>
        <v>1</v>
      </c>
      <c r="E154" s="640">
        <f>IF(Admin!$J$46="Yes",0,1)</f>
        <v>0</v>
      </c>
      <c r="F154" s="640">
        <f t="shared" si="8"/>
        <v>1</v>
      </c>
      <c r="G154" s="641" t="s">
        <v>303</v>
      </c>
    </row>
    <row r="155" spans="1:7" s="11" customFormat="1" hidden="1">
      <c r="A155" s="880" t="str">
        <f>CONCATENATE(Admin!$C$47," ",Admin!$F$47)</f>
        <v xml:space="preserve">7 </v>
      </c>
      <c r="B155" s="881">
        <f>VLOOKUP($A$146,'P7'!$A$10:$E$59,5, FALSE)</f>
        <v>0</v>
      </c>
      <c r="C155" s="639">
        <f t="shared" si="6"/>
        <v>0</v>
      </c>
      <c r="D155" s="640">
        <f t="shared" si="7"/>
        <v>1</v>
      </c>
      <c r="E155" s="640">
        <f>IF(Admin!$J$47="Yes",0,1)</f>
        <v>1</v>
      </c>
      <c r="F155" s="640">
        <f t="shared" si="8"/>
        <v>2</v>
      </c>
      <c r="G155" s="641" t="s">
        <v>303</v>
      </c>
    </row>
    <row r="156" spans="1:7" s="11" customFormat="1" hidden="1">
      <c r="A156" s="880" t="str">
        <f>CONCATENATE(Admin!$C$48," ",Admin!$F$48)</f>
        <v xml:space="preserve">8 </v>
      </c>
      <c r="B156" s="881">
        <f>VLOOKUP($A$146,'P8'!$A$10:$E$59,5, FALSE)</f>
        <v>0</v>
      </c>
      <c r="C156" s="639">
        <f t="shared" si="6"/>
        <v>0</v>
      </c>
      <c r="D156" s="640">
        <f t="shared" si="7"/>
        <v>1</v>
      </c>
      <c r="E156" s="640">
        <f>IF(Admin!$J$48="Yes",0,1)</f>
        <v>1</v>
      </c>
      <c r="F156" s="640">
        <f t="shared" si="8"/>
        <v>2</v>
      </c>
      <c r="G156" s="641" t="s">
        <v>303</v>
      </c>
    </row>
    <row r="157" spans="1:7" s="11" customFormat="1" hidden="1">
      <c r="A157" s="880" t="str">
        <f>CONCATENATE(Admin!$C$49," ",Admin!$F$49)</f>
        <v xml:space="preserve">9 </v>
      </c>
      <c r="B157" s="881">
        <f>VLOOKUP($A$146,'P9'!$A$10:$E$59,5, FALSE)</f>
        <v>0</v>
      </c>
      <c r="C157" s="639">
        <f t="shared" si="6"/>
        <v>0</v>
      </c>
      <c r="D157" s="640">
        <f t="shared" si="7"/>
        <v>1</v>
      </c>
      <c r="E157" s="640">
        <f>IF(Admin!$J$49="Yes",0,1)</f>
        <v>1</v>
      </c>
      <c r="F157" s="640">
        <f t="shared" si="8"/>
        <v>2</v>
      </c>
      <c r="G157" s="641" t="s">
        <v>303</v>
      </c>
    </row>
    <row r="158" spans="1:7" s="11" customFormat="1" hidden="1">
      <c r="A158" s="880" t="str">
        <f>CONCATENATE(Admin!$C$50," ",Admin!$F$50)</f>
        <v xml:space="preserve">10 </v>
      </c>
      <c r="B158" s="881">
        <f>VLOOKUP($A$146,'P10'!$A$10:$E$59,5, FALSE)</f>
        <v>0</v>
      </c>
      <c r="C158" s="639">
        <f t="shared" si="6"/>
        <v>0</v>
      </c>
      <c r="D158" s="640">
        <f t="shared" si="7"/>
        <v>1</v>
      </c>
      <c r="E158" s="640">
        <f>IF(Admin!$J$50="Yes",0,1)</f>
        <v>1</v>
      </c>
      <c r="F158" s="640">
        <f t="shared" si="8"/>
        <v>2</v>
      </c>
      <c r="G158" s="641" t="s">
        <v>303</v>
      </c>
    </row>
    <row r="159" spans="1:7" s="11" customFormat="1" hidden="1">
      <c r="A159" s="880" t="str">
        <f>CONCATENATE(Admin!$C$51," ",Admin!$F$51)</f>
        <v xml:space="preserve">11 </v>
      </c>
      <c r="B159" s="881">
        <f>VLOOKUP($A$146,'P11'!$A$10:$E$59,5, FALSE)</f>
        <v>0</v>
      </c>
      <c r="C159" s="639">
        <f t="shared" si="6"/>
        <v>0</v>
      </c>
      <c r="D159" s="640">
        <f t="shared" si="7"/>
        <v>1</v>
      </c>
      <c r="E159" s="640">
        <f>IF(Admin!$J$51="Yes",0,1)</f>
        <v>1</v>
      </c>
      <c r="F159" s="640">
        <f t="shared" si="8"/>
        <v>2</v>
      </c>
      <c r="G159" s="641" t="s">
        <v>303</v>
      </c>
    </row>
    <row r="160" spans="1:7" s="11" customFormat="1" hidden="1">
      <c r="A160" s="880" t="str">
        <f>CONCATENATE(Admin!$C$52," ",Admin!$F$52)</f>
        <v xml:space="preserve">12 </v>
      </c>
      <c r="B160" s="881">
        <f>VLOOKUP($A$146,'P12'!$A$10:$E$59,5, FALSE)</f>
        <v>0</v>
      </c>
      <c r="C160" s="639">
        <f t="shared" si="6"/>
        <v>0</v>
      </c>
      <c r="D160" s="640">
        <f t="shared" si="7"/>
        <v>1</v>
      </c>
      <c r="E160" s="640">
        <f>IF(Admin!$J$52="Yes",0,1)</f>
        <v>1</v>
      </c>
      <c r="F160" s="640">
        <f t="shared" si="8"/>
        <v>2</v>
      </c>
      <c r="G160" s="641" t="s">
        <v>303</v>
      </c>
    </row>
    <row r="161" spans="1:7" s="11" customFormat="1" hidden="1">
      <c r="A161" s="880" t="str">
        <f>CONCATENATE(Admin!$C$53," ",Admin!$F$53)</f>
        <v xml:space="preserve">13 </v>
      </c>
      <c r="B161" s="881">
        <f>VLOOKUP($A$146,'P13'!$A$10:$E$59,5, FALSE)</f>
        <v>0</v>
      </c>
      <c r="C161" s="639">
        <f t="shared" si="6"/>
        <v>0</v>
      </c>
      <c r="D161" s="640">
        <f t="shared" si="7"/>
        <v>1</v>
      </c>
      <c r="E161" s="640">
        <f>IF(Admin!$J$53="Yes",0,1)</f>
        <v>1</v>
      </c>
      <c r="F161" s="640">
        <f t="shared" si="8"/>
        <v>2</v>
      </c>
      <c r="G161" s="641" t="s">
        <v>303</v>
      </c>
    </row>
    <row r="162" spans="1:7" s="11" customFormat="1" hidden="1">
      <c r="A162" s="880" t="str">
        <f>CONCATENATE(Admin!$C$54," ",Admin!$F$54)</f>
        <v xml:space="preserve">14 </v>
      </c>
      <c r="B162" s="881">
        <f>VLOOKUP($A$146,'P14'!$A$10:$E$59,5, FALSE)</f>
        <v>0</v>
      </c>
      <c r="C162" s="639">
        <f t="shared" si="6"/>
        <v>0</v>
      </c>
      <c r="D162" s="640">
        <f t="shared" si="7"/>
        <v>1</v>
      </c>
      <c r="E162" s="640">
        <f>IF(Admin!$J$54="Yes",0,1)</f>
        <v>1</v>
      </c>
      <c r="F162" s="640">
        <f t="shared" si="8"/>
        <v>2</v>
      </c>
      <c r="G162" s="641" t="s">
        <v>303</v>
      </c>
    </row>
    <row r="163" spans="1:7" s="11" customFormat="1" hidden="1">
      <c r="A163" s="880" t="str">
        <f>CONCATENATE(Admin!$C$55," ",Admin!$F$55)</f>
        <v xml:space="preserve">15 </v>
      </c>
      <c r="B163" s="881">
        <f>VLOOKUP($A$146,'P15'!$A$10:$E$59,5, FALSE)</f>
        <v>0</v>
      </c>
      <c r="C163" s="639">
        <f t="shared" si="6"/>
        <v>0</v>
      </c>
      <c r="D163" s="640">
        <f t="shared" si="7"/>
        <v>1</v>
      </c>
      <c r="E163" s="640">
        <f>IF(Admin!$J$55="Yes",0,1)</f>
        <v>1</v>
      </c>
      <c r="F163" s="640">
        <f t="shared" si="8"/>
        <v>2</v>
      </c>
      <c r="G163" s="641" t="s">
        <v>303</v>
      </c>
    </row>
    <row r="164" spans="1:7" s="11" customFormat="1" hidden="1">
      <c r="A164" s="880" t="str">
        <f>CONCATENATE(Admin!$C$56," ",Admin!$F$56)</f>
        <v xml:space="preserve">16 </v>
      </c>
      <c r="B164" s="881">
        <f>VLOOKUP($A$146,'P16'!$A$10:$E$59,5, FALSE)</f>
        <v>0</v>
      </c>
      <c r="C164" s="639">
        <f t="shared" si="6"/>
        <v>0</v>
      </c>
      <c r="D164" s="640">
        <f t="shared" si="7"/>
        <v>1</v>
      </c>
      <c r="E164" s="640">
        <f>IF(Admin!$J$56="Yes",0,1)</f>
        <v>1</v>
      </c>
      <c r="F164" s="640">
        <f t="shared" si="8"/>
        <v>2</v>
      </c>
      <c r="G164" s="641" t="s">
        <v>303</v>
      </c>
    </row>
    <row r="165" spans="1:7" s="11" customFormat="1" hidden="1">
      <c r="A165" s="880" t="str">
        <f>CONCATENATE(Admin!$C$57," ",Admin!$F$57)</f>
        <v xml:space="preserve">17 </v>
      </c>
      <c r="B165" s="881">
        <f>VLOOKUP($A$146,'P17'!$A$10:$E$59,5, FALSE)</f>
        <v>0</v>
      </c>
      <c r="C165" s="639">
        <f t="shared" si="6"/>
        <v>0</v>
      </c>
      <c r="D165" s="640">
        <f t="shared" si="7"/>
        <v>1</v>
      </c>
      <c r="E165" s="640">
        <f>IF(Admin!$J$57="Yes",0,1)</f>
        <v>1</v>
      </c>
      <c r="F165" s="640">
        <f t="shared" si="8"/>
        <v>2</v>
      </c>
      <c r="G165" s="641" t="s">
        <v>303</v>
      </c>
    </row>
    <row r="166" spans="1:7" s="11" customFormat="1" hidden="1">
      <c r="A166" s="880" t="str">
        <f>CONCATENATE(Admin!$C$58," ",Admin!$F$58)</f>
        <v xml:space="preserve">18 </v>
      </c>
      <c r="B166" s="881">
        <f>VLOOKUP($A$146,'P18'!$A$10:$E$59,5, FALSE)</f>
        <v>0</v>
      </c>
      <c r="C166" s="639">
        <f t="shared" si="6"/>
        <v>0</v>
      </c>
      <c r="D166" s="640">
        <f t="shared" si="7"/>
        <v>1</v>
      </c>
      <c r="E166" s="640">
        <f>IF(Admin!$J$58="Yes",0,1)</f>
        <v>1</v>
      </c>
      <c r="F166" s="640">
        <f t="shared" si="8"/>
        <v>2</v>
      </c>
      <c r="G166" s="641" t="s">
        <v>303</v>
      </c>
    </row>
    <row r="167" spans="1:7" s="11" customFormat="1" hidden="1">
      <c r="A167" s="880" t="str">
        <f>CONCATENATE(Admin!$C$59," ",Admin!$F$59)</f>
        <v xml:space="preserve">19 </v>
      </c>
      <c r="B167" s="881">
        <f>VLOOKUP($A$146,'P19'!$A$10:$E$59,5, FALSE)</f>
        <v>0</v>
      </c>
      <c r="C167" s="639">
        <f t="shared" si="6"/>
        <v>0</v>
      </c>
      <c r="D167" s="640">
        <f t="shared" si="7"/>
        <v>1</v>
      </c>
      <c r="E167" s="640">
        <f>IF(Admin!$J$59="Yes",0,1)</f>
        <v>1</v>
      </c>
      <c r="F167" s="640">
        <f t="shared" si="8"/>
        <v>2</v>
      </c>
      <c r="G167" s="641" t="s">
        <v>303</v>
      </c>
    </row>
    <row r="168" spans="1:7" s="11" customFormat="1" hidden="1">
      <c r="A168" s="880" t="str">
        <f>CONCATENATE(Admin!$C$60," ",Admin!$F$60)</f>
        <v xml:space="preserve">20 </v>
      </c>
      <c r="B168" s="881">
        <f>VLOOKUP($A$146,'P20'!$A$10:$E$59,5, FALSE)</f>
        <v>0</v>
      </c>
      <c r="C168" s="639">
        <f t="shared" si="6"/>
        <v>0</v>
      </c>
      <c r="D168" s="640">
        <f t="shared" si="7"/>
        <v>1</v>
      </c>
      <c r="E168" s="640">
        <f>IF(Admin!$J$60="Yes",0,1)</f>
        <v>1</v>
      </c>
      <c r="F168" s="640">
        <f t="shared" si="8"/>
        <v>2</v>
      </c>
      <c r="G168" s="641" t="s">
        <v>303</v>
      </c>
    </row>
    <row r="169" spans="1:7" s="11" customFormat="1" hidden="1">
      <c r="A169" s="878">
        <f>Tasks!B76</f>
        <v>8</v>
      </c>
      <c r="B169" s="879">
        <f>Tasks!C76</f>
        <v>0</v>
      </c>
      <c r="C169" s="639">
        <f t="shared" si="6"/>
        <v>0</v>
      </c>
      <c r="D169" s="640">
        <f t="shared" si="7"/>
        <v>1</v>
      </c>
      <c r="E169" s="640" t="s">
        <v>100</v>
      </c>
      <c r="F169" s="640">
        <f t="shared" si="8"/>
        <v>1</v>
      </c>
      <c r="G169" s="641" t="s">
        <v>303</v>
      </c>
    </row>
    <row r="170" spans="1:7" s="11" customFormat="1" hidden="1">
      <c r="A170" s="880" t="str">
        <f>CONCATENATE("P1"," ",Admin!$F$39)</f>
        <v>P1 Anirudh</v>
      </c>
      <c r="B170" s="881" t="e">
        <f>VLOOKUP($A$169,Pilot1!$A$10:$E$59,5, FALSE)</f>
        <v>#N/A</v>
      </c>
      <c r="C170" s="639">
        <f t="shared" si="6"/>
        <v>1</v>
      </c>
      <c r="D170" s="640">
        <f t="shared" si="7"/>
        <v>0</v>
      </c>
      <c r="E170" s="640">
        <f>IF(Admin!$J$39="Yes",0,1)</f>
        <v>1</v>
      </c>
      <c r="F170" s="640">
        <f t="shared" si="8"/>
        <v>2</v>
      </c>
      <c r="G170" s="641" t="s">
        <v>303</v>
      </c>
    </row>
    <row r="171" spans="1:7" s="11" customFormat="1" ht="25.5" hidden="1">
      <c r="A171" s="880" t="str">
        <f>CONCATENATE("P2"," ",Admin!$F$40)</f>
        <v>P2 &lt;enter name&gt;</v>
      </c>
      <c r="B171" s="881" t="e">
        <f>VLOOKUP($A$169,Pilot2!$A$10:$E$59,5, FALSE)</f>
        <v>#N/A</v>
      </c>
      <c r="C171" s="639">
        <f t="shared" si="6"/>
        <v>1</v>
      </c>
      <c r="D171" s="640">
        <f t="shared" si="7"/>
        <v>0</v>
      </c>
      <c r="E171" s="640">
        <f>IF(Admin!$J$40="Yes",0,1)</f>
        <v>1</v>
      </c>
      <c r="F171" s="640">
        <f t="shared" si="8"/>
        <v>2</v>
      </c>
      <c r="G171" s="641" t="s">
        <v>303</v>
      </c>
    </row>
    <row r="172" spans="1:7" s="11" customFormat="1" hidden="1">
      <c r="A172" s="880" t="str">
        <f>CONCATENATE(Admin!$C$41," ",Admin!$F$41)</f>
        <v>1 Praneeth</v>
      </c>
      <c r="B172" s="881" t="e">
        <f>VLOOKUP($A$169,'P1'!$A$10:$E$59,5, FALSE)</f>
        <v>#N/A</v>
      </c>
      <c r="C172" s="639">
        <f t="shared" si="6"/>
        <v>1</v>
      </c>
      <c r="D172" s="640">
        <f t="shared" si="7"/>
        <v>0</v>
      </c>
      <c r="E172" s="640">
        <f>IF(Admin!$J$41="Yes",0,1)</f>
        <v>0</v>
      </c>
      <c r="F172" s="640">
        <f t="shared" si="8"/>
        <v>1</v>
      </c>
      <c r="G172" s="641" t="s">
        <v>303</v>
      </c>
    </row>
    <row r="173" spans="1:7" s="11" customFormat="1" hidden="1">
      <c r="A173" s="880" t="str">
        <f>CONCATENATE(Admin!$C$42," ",Admin!$F$42)</f>
        <v>2 vishal</v>
      </c>
      <c r="B173" s="881" t="e">
        <f>VLOOKUP($A$169,'P2'!$A$10:$E$59,5, FALSE)</f>
        <v>#N/A</v>
      </c>
      <c r="C173" s="639">
        <f t="shared" si="6"/>
        <v>1</v>
      </c>
      <c r="D173" s="640">
        <f t="shared" si="7"/>
        <v>0</v>
      </c>
      <c r="E173" s="640">
        <f>IF(Admin!$J$42="Yes",0,1)</f>
        <v>0</v>
      </c>
      <c r="F173" s="640">
        <f t="shared" si="8"/>
        <v>1</v>
      </c>
      <c r="G173" s="641" t="s">
        <v>303</v>
      </c>
    </row>
    <row r="174" spans="1:7" s="11" customFormat="1" hidden="1">
      <c r="A174" s="880" t="str">
        <f>CONCATENATE(Admin!$C$43," ",Admin!$F$43)</f>
        <v>3 merin</v>
      </c>
      <c r="B174" s="881" t="e">
        <f>VLOOKUP($A$169,'P3'!$A$10:$E$59,5, FALSE)</f>
        <v>#N/A</v>
      </c>
      <c r="C174" s="639">
        <f t="shared" si="6"/>
        <v>1</v>
      </c>
      <c r="D174" s="640">
        <f t="shared" si="7"/>
        <v>0</v>
      </c>
      <c r="E174" s="640">
        <f>IF(Admin!$J$43="Yes",0,1)</f>
        <v>0</v>
      </c>
      <c r="F174" s="640">
        <f t="shared" si="8"/>
        <v>1</v>
      </c>
      <c r="G174" s="641" t="s">
        <v>303</v>
      </c>
    </row>
    <row r="175" spans="1:7" s="11" customFormat="1" ht="25.5" hidden="1">
      <c r="A175" s="880" t="str">
        <f>CONCATENATE(Admin!$C$44," ",Admin!$F$44)</f>
        <v>4 yashwanth</v>
      </c>
      <c r="B175" s="881" t="e">
        <f>VLOOKUP($A$169,'P4'!$A$10:$E$59,5, FALSE)</f>
        <v>#N/A</v>
      </c>
      <c r="C175" s="639">
        <f t="shared" si="6"/>
        <v>1</v>
      </c>
      <c r="D175" s="640">
        <f t="shared" si="7"/>
        <v>0</v>
      </c>
      <c r="E175" s="640">
        <f>IF(Admin!$J$44="Yes",0,1)</f>
        <v>0</v>
      </c>
      <c r="F175" s="640">
        <f t="shared" si="8"/>
        <v>1</v>
      </c>
      <c r="G175" s="641" t="s">
        <v>303</v>
      </c>
    </row>
    <row r="176" spans="1:7" s="11" customFormat="1" hidden="1">
      <c r="A176" s="880" t="str">
        <f>CONCATENATE(Admin!$C$45," ",Admin!$F$45)</f>
        <v>5 Rohan</v>
      </c>
      <c r="B176" s="881" t="e">
        <f>VLOOKUP($A$169,'P5'!$A$10:$E$59,5, FALSE)</f>
        <v>#N/A</v>
      </c>
      <c r="C176" s="639">
        <f t="shared" si="6"/>
        <v>1</v>
      </c>
      <c r="D176" s="640">
        <f t="shared" si="7"/>
        <v>0</v>
      </c>
      <c r="E176" s="640">
        <f>IF(Admin!$J$45="Yes",0,1)</f>
        <v>0</v>
      </c>
      <c r="F176" s="640">
        <f t="shared" si="8"/>
        <v>1</v>
      </c>
      <c r="G176" s="641" t="s">
        <v>303</v>
      </c>
    </row>
    <row r="177" spans="1:7" s="11" customFormat="1" hidden="1">
      <c r="A177" s="880" t="str">
        <f>CONCATENATE(Admin!$C$46," ",Admin!$F$46)</f>
        <v xml:space="preserve">6 </v>
      </c>
      <c r="B177" s="881" t="e">
        <f>VLOOKUP($A$169,'P6'!$A$10:$E$59,5, FALSE)</f>
        <v>#N/A</v>
      </c>
      <c r="C177" s="639">
        <f t="shared" si="6"/>
        <v>1</v>
      </c>
      <c r="D177" s="640">
        <f t="shared" si="7"/>
        <v>0</v>
      </c>
      <c r="E177" s="640">
        <f>IF(Admin!$J$46="Yes",0,1)</f>
        <v>0</v>
      </c>
      <c r="F177" s="640">
        <f t="shared" si="8"/>
        <v>1</v>
      </c>
      <c r="G177" s="641" t="s">
        <v>303</v>
      </c>
    </row>
    <row r="178" spans="1:7" s="11" customFormat="1" hidden="1">
      <c r="A178" s="880" t="str">
        <f>CONCATENATE(Admin!$C$47," ",Admin!$F$47)</f>
        <v xml:space="preserve">7 </v>
      </c>
      <c r="B178" s="881" t="e">
        <f>VLOOKUP($A$169,'P7'!$A$10:$E$59,5, FALSE)</f>
        <v>#N/A</v>
      </c>
      <c r="C178" s="639">
        <f t="shared" si="6"/>
        <v>1</v>
      </c>
      <c r="D178" s="640">
        <f t="shared" si="7"/>
        <v>0</v>
      </c>
      <c r="E178" s="640">
        <f>IF(Admin!$J$47="Yes",0,1)</f>
        <v>1</v>
      </c>
      <c r="F178" s="640">
        <f t="shared" si="8"/>
        <v>2</v>
      </c>
      <c r="G178" s="641" t="s">
        <v>303</v>
      </c>
    </row>
    <row r="179" spans="1:7" s="11" customFormat="1" hidden="1">
      <c r="A179" s="880" t="str">
        <f>CONCATENATE(Admin!$C$48," ",Admin!$F$48)</f>
        <v xml:space="preserve">8 </v>
      </c>
      <c r="B179" s="881" t="e">
        <f>VLOOKUP($A$169,'P8'!$A$10:$E$59,5, FALSE)</f>
        <v>#N/A</v>
      </c>
      <c r="C179" s="639">
        <f t="shared" si="6"/>
        <v>1</v>
      </c>
      <c r="D179" s="640">
        <f t="shared" si="7"/>
        <v>0</v>
      </c>
      <c r="E179" s="640">
        <f>IF(Admin!$J$48="Yes",0,1)</f>
        <v>1</v>
      </c>
      <c r="F179" s="640">
        <f t="shared" si="8"/>
        <v>2</v>
      </c>
      <c r="G179" s="641" t="s">
        <v>303</v>
      </c>
    </row>
    <row r="180" spans="1:7" s="11" customFormat="1" hidden="1">
      <c r="A180" s="880" t="str">
        <f>CONCATENATE(Admin!$C$49," ",Admin!$F$49)</f>
        <v xml:space="preserve">9 </v>
      </c>
      <c r="B180" s="881" t="e">
        <f>VLOOKUP($A$169,'P9'!$A$10:$E$59,5, FALSE)</f>
        <v>#N/A</v>
      </c>
      <c r="C180" s="639">
        <f t="shared" si="6"/>
        <v>1</v>
      </c>
      <c r="D180" s="640">
        <f t="shared" si="7"/>
        <v>0</v>
      </c>
      <c r="E180" s="640">
        <f>IF(Admin!$J$49="Yes",0,1)</f>
        <v>1</v>
      </c>
      <c r="F180" s="640">
        <f t="shared" si="8"/>
        <v>2</v>
      </c>
      <c r="G180" s="641" t="s">
        <v>303</v>
      </c>
    </row>
    <row r="181" spans="1:7" s="11" customFormat="1" hidden="1">
      <c r="A181" s="880" t="str">
        <f>CONCATENATE(Admin!$C$50," ",Admin!$F$50)</f>
        <v xml:space="preserve">10 </v>
      </c>
      <c r="B181" s="881" t="e">
        <f>VLOOKUP($A$169,'P10'!$A$10:$E$59,5, FALSE)</f>
        <v>#N/A</v>
      </c>
      <c r="C181" s="639">
        <f t="shared" si="6"/>
        <v>1</v>
      </c>
      <c r="D181" s="640">
        <f t="shared" si="7"/>
        <v>0</v>
      </c>
      <c r="E181" s="640">
        <f>IF(Admin!$J$50="Yes",0,1)</f>
        <v>1</v>
      </c>
      <c r="F181" s="640">
        <f t="shared" si="8"/>
        <v>2</v>
      </c>
      <c r="G181" s="641" t="s">
        <v>303</v>
      </c>
    </row>
    <row r="182" spans="1:7" s="11" customFormat="1" hidden="1">
      <c r="A182" s="880" t="str">
        <f>CONCATENATE(Admin!$C$51," ",Admin!$F$51)</f>
        <v xml:space="preserve">11 </v>
      </c>
      <c r="B182" s="881" t="e">
        <f>VLOOKUP($A$169,'P11'!$A$10:$E$59,5, FALSE)</f>
        <v>#N/A</v>
      </c>
      <c r="C182" s="639">
        <f t="shared" si="6"/>
        <v>1</v>
      </c>
      <c r="D182" s="640">
        <f t="shared" si="7"/>
        <v>0</v>
      </c>
      <c r="E182" s="640">
        <f>IF(Admin!$J$51="Yes",0,1)</f>
        <v>1</v>
      </c>
      <c r="F182" s="640">
        <f t="shared" si="8"/>
        <v>2</v>
      </c>
      <c r="G182" s="641" t="s">
        <v>303</v>
      </c>
    </row>
    <row r="183" spans="1:7" s="11" customFormat="1" hidden="1">
      <c r="A183" s="880" t="str">
        <f>CONCATENATE(Admin!$C$52," ",Admin!$F$52)</f>
        <v xml:space="preserve">12 </v>
      </c>
      <c r="B183" s="881" t="e">
        <f>VLOOKUP($A$169,'P12'!$A$10:$E$59,5, FALSE)</f>
        <v>#N/A</v>
      </c>
      <c r="C183" s="639">
        <f t="shared" si="6"/>
        <v>1</v>
      </c>
      <c r="D183" s="640">
        <f t="shared" si="7"/>
        <v>0</v>
      </c>
      <c r="E183" s="640">
        <f>IF(Admin!$J$52="Yes",0,1)</f>
        <v>1</v>
      </c>
      <c r="F183" s="640">
        <f t="shared" si="8"/>
        <v>2</v>
      </c>
      <c r="G183" s="641" t="s">
        <v>303</v>
      </c>
    </row>
    <row r="184" spans="1:7" s="11" customFormat="1" hidden="1">
      <c r="A184" s="880" t="str">
        <f>CONCATENATE(Admin!$C$53," ",Admin!$F$53)</f>
        <v xml:space="preserve">13 </v>
      </c>
      <c r="B184" s="881" t="e">
        <f>VLOOKUP($A$169,'P13'!$A$10:$E$59,5, FALSE)</f>
        <v>#N/A</v>
      </c>
      <c r="C184" s="639">
        <f t="shared" si="6"/>
        <v>1</v>
      </c>
      <c r="D184" s="640">
        <f t="shared" si="7"/>
        <v>0</v>
      </c>
      <c r="E184" s="640">
        <f>IF(Admin!$J$53="Yes",0,1)</f>
        <v>1</v>
      </c>
      <c r="F184" s="640">
        <f t="shared" si="8"/>
        <v>2</v>
      </c>
      <c r="G184" s="641" t="s">
        <v>303</v>
      </c>
    </row>
    <row r="185" spans="1:7" s="11" customFormat="1" hidden="1">
      <c r="A185" s="880" t="str">
        <f>CONCATENATE(Admin!$C$54," ",Admin!$F$54)</f>
        <v xml:space="preserve">14 </v>
      </c>
      <c r="B185" s="881" t="e">
        <f>VLOOKUP($A$169,'P14'!$A$10:$E$59,5, FALSE)</f>
        <v>#N/A</v>
      </c>
      <c r="C185" s="639">
        <f t="shared" si="6"/>
        <v>1</v>
      </c>
      <c r="D185" s="640">
        <f t="shared" si="7"/>
        <v>0</v>
      </c>
      <c r="E185" s="640">
        <f>IF(Admin!$J$54="Yes",0,1)</f>
        <v>1</v>
      </c>
      <c r="F185" s="640">
        <f t="shared" si="8"/>
        <v>2</v>
      </c>
      <c r="G185" s="641" t="s">
        <v>303</v>
      </c>
    </row>
    <row r="186" spans="1:7" s="11" customFormat="1" hidden="1">
      <c r="A186" s="880" t="str">
        <f>CONCATENATE(Admin!$C$55," ",Admin!$F$55)</f>
        <v xml:space="preserve">15 </v>
      </c>
      <c r="B186" s="881" t="e">
        <f>VLOOKUP($A$169,'P15'!$A$10:$E$59,5, FALSE)</f>
        <v>#N/A</v>
      </c>
      <c r="C186" s="639">
        <f t="shared" si="6"/>
        <v>1</v>
      </c>
      <c r="D186" s="640">
        <f t="shared" si="7"/>
        <v>0</v>
      </c>
      <c r="E186" s="640">
        <f>IF(Admin!$J$55="Yes",0,1)</f>
        <v>1</v>
      </c>
      <c r="F186" s="640">
        <f t="shared" si="8"/>
        <v>2</v>
      </c>
      <c r="G186" s="641" t="s">
        <v>303</v>
      </c>
    </row>
    <row r="187" spans="1:7" s="11" customFormat="1" hidden="1">
      <c r="A187" s="880" t="str">
        <f>CONCATENATE(Admin!$C$56," ",Admin!$F$56)</f>
        <v xml:space="preserve">16 </v>
      </c>
      <c r="B187" s="881" t="e">
        <f>VLOOKUP($A$169,'P16'!$A$10:$E$59,5, FALSE)</f>
        <v>#N/A</v>
      </c>
      <c r="C187" s="639">
        <f t="shared" si="6"/>
        <v>1</v>
      </c>
      <c r="D187" s="640">
        <f t="shared" si="7"/>
        <v>0</v>
      </c>
      <c r="E187" s="640">
        <f>IF(Admin!$J$56="Yes",0,1)</f>
        <v>1</v>
      </c>
      <c r="F187" s="640">
        <f t="shared" si="8"/>
        <v>2</v>
      </c>
      <c r="G187" s="641" t="s">
        <v>303</v>
      </c>
    </row>
    <row r="188" spans="1:7" s="11" customFormat="1" hidden="1">
      <c r="A188" s="880" t="str">
        <f>CONCATENATE(Admin!$C$57," ",Admin!$F$57)</f>
        <v xml:space="preserve">17 </v>
      </c>
      <c r="B188" s="881" t="e">
        <f>VLOOKUP($A$169,'P17'!$A$10:$E$59,5, FALSE)</f>
        <v>#N/A</v>
      </c>
      <c r="C188" s="639">
        <f t="shared" si="6"/>
        <v>1</v>
      </c>
      <c r="D188" s="640">
        <f t="shared" si="7"/>
        <v>0</v>
      </c>
      <c r="E188" s="640">
        <f>IF(Admin!$J$57="Yes",0,1)</f>
        <v>1</v>
      </c>
      <c r="F188" s="640">
        <f t="shared" si="8"/>
        <v>2</v>
      </c>
      <c r="G188" s="641" t="s">
        <v>303</v>
      </c>
    </row>
    <row r="189" spans="1:7" s="11" customFormat="1" hidden="1">
      <c r="A189" s="880" t="str">
        <f>CONCATENATE(Admin!$C$58," ",Admin!$F$58)</f>
        <v xml:space="preserve">18 </v>
      </c>
      <c r="B189" s="881" t="e">
        <f>VLOOKUP($A$169,'P18'!$A$10:$E$59,5, FALSE)</f>
        <v>#N/A</v>
      </c>
      <c r="C189" s="639">
        <f t="shared" si="6"/>
        <v>1</v>
      </c>
      <c r="D189" s="640">
        <f t="shared" si="7"/>
        <v>0</v>
      </c>
      <c r="E189" s="640">
        <f>IF(Admin!$J$58="Yes",0,1)</f>
        <v>1</v>
      </c>
      <c r="F189" s="640">
        <f t="shared" si="8"/>
        <v>2</v>
      </c>
      <c r="G189" s="641" t="s">
        <v>303</v>
      </c>
    </row>
    <row r="190" spans="1:7" s="11" customFormat="1" hidden="1">
      <c r="A190" s="880" t="str">
        <f>CONCATENATE(Admin!$C$59," ",Admin!$F$59)</f>
        <v xml:space="preserve">19 </v>
      </c>
      <c r="B190" s="881" t="e">
        <f>VLOOKUP($A$169,'P19'!$A$10:$E$59,5, FALSE)</f>
        <v>#N/A</v>
      </c>
      <c r="C190" s="639">
        <f t="shared" si="6"/>
        <v>1</v>
      </c>
      <c r="D190" s="640">
        <f t="shared" si="7"/>
        <v>0</v>
      </c>
      <c r="E190" s="640">
        <f>IF(Admin!$J$59="Yes",0,1)</f>
        <v>1</v>
      </c>
      <c r="F190" s="640">
        <f t="shared" si="8"/>
        <v>2</v>
      </c>
      <c r="G190" s="641" t="s">
        <v>303</v>
      </c>
    </row>
    <row r="191" spans="1:7" s="11" customFormat="1" hidden="1">
      <c r="A191" s="880" t="str">
        <f>CONCATENATE(Admin!$C$60," ",Admin!$F$60)</f>
        <v xml:space="preserve">20 </v>
      </c>
      <c r="B191" s="881" t="e">
        <f>VLOOKUP($A$169,'P20'!$A$10:$E$59,5, FALSE)</f>
        <v>#N/A</v>
      </c>
      <c r="C191" s="639">
        <f t="shared" si="6"/>
        <v>1</v>
      </c>
      <c r="D191" s="640">
        <f t="shared" si="7"/>
        <v>0</v>
      </c>
      <c r="E191" s="640">
        <f>IF(Admin!$J$60="Yes",0,1)</f>
        <v>1</v>
      </c>
      <c r="F191" s="640">
        <f t="shared" si="8"/>
        <v>2</v>
      </c>
      <c r="G191" s="641" t="s">
        <v>303</v>
      </c>
    </row>
    <row r="192" spans="1:7" s="11" customFormat="1" hidden="1">
      <c r="A192" s="878">
        <f>Tasks!B77</f>
        <v>9</v>
      </c>
      <c r="B192" s="879">
        <f>Tasks!C77</f>
        <v>0</v>
      </c>
      <c r="C192" s="639">
        <f t="shared" si="6"/>
        <v>0</v>
      </c>
      <c r="D192" s="640">
        <f t="shared" si="7"/>
        <v>1</v>
      </c>
      <c r="E192" s="640" t="s">
        <v>100</v>
      </c>
      <c r="F192" s="640">
        <f t="shared" si="8"/>
        <v>1</v>
      </c>
      <c r="G192" s="641" t="s">
        <v>303</v>
      </c>
    </row>
    <row r="193" spans="1:7" s="11" customFormat="1" hidden="1">
      <c r="A193" s="880" t="str">
        <f>CONCATENATE("P1"," ",Admin!$F$39)</f>
        <v>P1 Anirudh</v>
      </c>
      <c r="B193" s="881" t="e">
        <f>VLOOKUP($A$192,Pilot1!$A$10:$E$59,5, FALSE)</f>
        <v>#N/A</v>
      </c>
      <c r="C193" s="639">
        <f t="shared" si="6"/>
        <v>1</v>
      </c>
      <c r="D193" s="640">
        <f t="shared" si="7"/>
        <v>0</v>
      </c>
      <c r="E193" s="640">
        <f>IF(Admin!$J$39="Yes",0,1)</f>
        <v>1</v>
      </c>
      <c r="F193" s="640">
        <f t="shared" si="8"/>
        <v>2</v>
      </c>
      <c r="G193" s="641" t="s">
        <v>303</v>
      </c>
    </row>
    <row r="194" spans="1:7" s="11" customFormat="1" ht="25.5" hidden="1">
      <c r="A194" s="880" t="str">
        <f>CONCATENATE("P2"," ",Admin!$F$40)</f>
        <v>P2 &lt;enter name&gt;</v>
      </c>
      <c r="B194" s="881" t="e">
        <f>VLOOKUP($A$192,Pilot2!$A$10:$E$59,5, FALSE)</f>
        <v>#N/A</v>
      </c>
      <c r="C194" s="639">
        <f t="shared" si="6"/>
        <v>1</v>
      </c>
      <c r="D194" s="640">
        <f t="shared" si="7"/>
        <v>0</v>
      </c>
      <c r="E194" s="640">
        <f>IF(Admin!$J$40="Yes",0,1)</f>
        <v>1</v>
      </c>
      <c r="F194" s="640">
        <f t="shared" si="8"/>
        <v>2</v>
      </c>
      <c r="G194" s="641" t="s">
        <v>303</v>
      </c>
    </row>
    <row r="195" spans="1:7" s="11" customFormat="1" hidden="1">
      <c r="A195" s="880" t="str">
        <f>CONCATENATE(Admin!$C$41," ",Admin!$F$41)</f>
        <v>1 Praneeth</v>
      </c>
      <c r="B195" s="881" t="e">
        <f>VLOOKUP($A$192,'P1'!$A$10:$E$59,5, FALSE)</f>
        <v>#N/A</v>
      </c>
      <c r="C195" s="639">
        <f t="shared" si="6"/>
        <v>1</v>
      </c>
      <c r="D195" s="640">
        <f t="shared" si="7"/>
        <v>0</v>
      </c>
      <c r="E195" s="640">
        <f>IF(Admin!$J$41="Yes",0,1)</f>
        <v>0</v>
      </c>
      <c r="F195" s="640">
        <f t="shared" si="8"/>
        <v>1</v>
      </c>
      <c r="G195" s="641" t="s">
        <v>303</v>
      </c>
    </row>
    <row r="196" spans="1:7" s="11" customFormat="1" hidden="1">
      <c r="A196" s="880" t="str">
        <f>CONCATENATE(Admin!$C$42," ",Admin!$F$42)</f>
        <v>2 vishal</v>
      </c>
      <c r="B196" s="881" t="e">
        <f>VLOOKUP($A$192,'P2'!$A$10:$E$59,5, FALSE)</f>
        <v>#N/A</v>
      </c>
      <c r="C196" s="639">
        <f t="shared" si="6"/>
        <v>1</v>
      </c>
      <c r="D196" s="640">
        <f t="shared" si="7"/>
        <v>0</v>
      </c>
      <c r="E196" s="640">
        <f>IF(Admin!$J$42="Yes",0,1)</f>
        <v>0</v>
      </c>
      <c r="F196" s="640">
        <f t="shared" si="8"/>
        <v>1</v>
      </c>
      <c r="G196" s="641" t="s">
        <v>303</v>
      </c>
    </row>
    <row r="197" spans="1:7" s="11" customFormat="1" hidden="1">
      <c r="A197" s="880" t="str">
        <f>CONCATENATE(Admin!$C$43," ",Admin!$F$43)</f>
        <v>3 merin</v>
      </c>
      <c r="B197" s="881" t="e">
        <f>VLOOKUP($A$192,'P3'!$A$10:$E$59,5, FALSE)</f>
        <v>#N/A</v>
      </c>
      <c r="C197" s="639">
        <f t="shared" si="6"/>
        <v>1</v>
      </c>
      <c r="D197" s="640">
        <f t="shared" si="7"/>
        <v>0</v>
      </c>
      <c r="E197" s="640">
        <f>IF(Admin!$J$43="Yes",0,1)</f>
        <v>0</v>
      </c>
      <c r="F197" s="640">
        <f t="shared" si="8"/>
        <v>1</v>
      </c>
      <c r="G197" s="641" t="s">
        <v>303</v>
      </c>
    </row>
    <row r="198" spans="1:7" s="11" customFormat="1" ht="25.5" hidden="1">
      <c r="A198" s="880" t="str">
        <f>CONCATENATE(Admin!$C$44," ",Admin!$F$44)</f>
        <v>4 yashwanth</v>
      </c>
      <c r="B198" s="881" t="e">
        <f>VLOOKUP($A$192,'P4'!$A$10:$E$59,5, FALSE)</f>
        <v>#N/A</v>
      </c>
      <c r="C198" s="639">
        <f t="shared" si="6"/>
        <v>1</v>
      </c>
      <c r="D198" s="640">
        <f t="shared" si="7"/>
        <v>0</v>
      </c>
      <c r="E198" s="640">
        <f>IF(Admin!$J$44="Yes",0,1)</f>
        <v>0</v>
      </c>
      <c r="F198" s="640">
        <f t="shared" si="8"/>
        <v>1</v>
      </c>
      <c r="G198" s="641" t="s">
        <v>303</v>
      </c>
    </row>
    <row r="199" spans="1:7" s="11" customFormat="1" hidden="1">
      <c r="A199" s="880" t="str">
        <f>CONCATENATE(Admin!$C$45," ",Admin!$F$45)</f>
        <v>5 Rohan</v>
      </c>
      <c r="B199" s="881" t="e">
        <f>VLOOKUP($A$192,'P5'!$A$10:$E$59,5, FALSE)</f>
        <v>#N/A</v>
      </c>
      <c r="C199" s="639">
        <f t="shared" si="6"/>
        <v>1</v>
      </c>
      <c r="D199" s="640">
        <f t="shared" si="7"/>
        <v>0</v>
      </c>
      <c r="E199" s="640">
        <f>IF(Admin!$J$45="Yes",0,1)</f>
        <v>0</v>
      </c>
      <c r="F199" s="640">
        <f t="shared" si="8"/>
        <v>1</v>
      </c>
      <c r="G199" s="641" t="s">
        <v>303</v>
      </c>
    </row>
    <row r="200" spans="1:7" s="11" customFormat="1" hidden="1">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0</v>
      </c>
      <c r="F200" s="640">
        <f t="shared" ref="F200:F263" si="11">SUM(C200:E200)</f>
        <v>1</v>
      </c>
      <c r="G200" s="641" t="s">
        <v>303</v>
      </c>
    </row>
    <row r="201" spans="1:7" s="11" customFormat="1" hidden="1">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303</v>
      </c>
    </row>
    <row r="202" spans="1:7" s="11" customFormat="1" hidden="1">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303</v>
      </c>
    </row>
    <row r="203" spans="1:7" s="11" customFormat="1" hidden="1">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303</v>
      </c>
    </row>
    <row r="204" spans="1:7" s="11" customFormat="1" hidden="1">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303</v>
      </c>
    </row>
    <row r="205" spans="1:7" s="11" customFormat="1" hidden="1">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303</v>
      </c>
    </row>
    <row r="206" spans="1:7" s="11" customFormat="1" hidden="1">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303</v>
      </c>
    </row>
    <row r="207" spans="1:7" s="11" customFormat="1" hidden="1">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303</v>
      </c>
    </row>
    <row r="208" spans="1:7" s="11" customFormat="1" hidden="1">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303</v>
      </c>
    </row>
    <row r="209" spans="1:7" s="11" customFormat="1" hidden="1">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303</v>
      </c>
    </row>
    <row r="210" spans="1:7" s="11" customFormat="1" hidden="1">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303</v>
      </c>
    </row>
    <row r="211" spans="1:7" s="11" customFormat="1" hidden="1">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303</v>
      </c>
    </row>
    <row r="212" spans="1:7" s="11" customFormat="1" hidden="1">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303</v>
      </c>
    </row>
    <row r="213" spans="1:7" s="11" customFormat="1" hidden="1">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303</v>
      </c>
    </row>
    <row r="214" spans="1:7" s="11" customFormat="1" hidden="1">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303</v>
      </c>
    </row>
    <row r="215" spans="1:7" s="11" customFormat="1" hidden="1">
      <c r="A215" s="878">
        <f>Tasks!B78</f>
        <v>10</v>
      </c>
      <c r="B215" s="879">
        <f>Tasks!C78</f>
        <v>0</v>
      </c>
      <c r="C215" s="639">
        <f t="shared" si="9"/>
        <v>0</v>
      </c>
      <c r="D215" s="640">
        <f t="shared" si="10"/>
        <v>1</v>
      </c>
      <c r="E215" s="640" t="s">
        <v>100</v>
      </c>
      <c r="F215" s="640">
        <f t="shared" si="11"/>
        <v>1</v>
      </c>
      <c r="G215" s="641" t="s">
        <v>303</v>
      </c>
    </row>
    <row r="216" spans="1:7" s="11" customFormat="1" hidden="1">
      <c r="A216" s="880" t="str">
        <f>CONCATENATE("P1"," ",Admin!$F$39)</f>
        <v>P1 Anirudh</v>
      </c>
      <c r="B216" s="881" t="e">
        <f>VLOOKUP($A$215,Pilot1!$A$10:$E$59,5, FALSE)</f>
        <v>#N/A</v>
      </c>
      <c r="C216" s="639">
        <f t="shared" si="9"/>
        <v>1</v>
      </c>
      <c r="D216" s="640">
        <f t="shared" si="10"/>
        <v>0</v>
      </c>
      <c r="E216" s="640">
        <f>IF(Admin!$J$39="Yes",0,1)</f>
        <v>1</v>
      </c>
      <c r="F216" s="640">
        <f t="shared" si="11"/>
        <v>2</v>
      </c>
      <c r="G216" s="641" t="s">
        <v>303</v>
      </c>
    </row>
    <row r="217" spans="1:7" s="11" customFormat="1" ht="25.5" hidden="1">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idden="1">
      <c r="A218" s="880" t="str">
        <f>CONCATENATE(Admin!$C$41," ",Admin!$F$41)</f>
        <v>1 Praneeth</v>
      </c>
      <c r="B218" s="881" t="e">
        <f>VLOOKUP($A$215,'P1'!$A$10:$E$59,5, FALSE)</f>
        <v>#N/A</v>
      </c>
      <c r="C218" s="639">
        <f t="shared" si="9"/>
        <v>1</v>
      </c>
      <c r="D218" s="640">
        <f t="shared" si="10"/>
        <v>0</v>
      </c>
      <c r="E218" s="640">
        <f>IF(Admin!$J$41="Yes",0,1)</f>
        <v>0</v>
      </c>
      <c r="F218" s="640">
        <f t="shared" si="11"/>
        <v>1</v>
      </c>
      <c r="G218" s="641" t="s">
        <v>303</v>
      </c>
    </row>
    <row r="219" spans="1:7" s="11" customFormat="1" hidden="1">
      <c r="A219" s="880" t="str">
        <f>CONCATENATE(Admin!$C$42," ",Admin!$F$42)</f>
        <v>2 vishal</v>
      </c>
      <c r="B219" s="881" t="e">
        <f>VLOOKUP($A$215,'P2'!$A$10:$E$59,5, FALSE)</f>
        <v>#N/A</v>
      </c>
      <c r="C219" s="639">
        <f t="shared" si="9"/>
        <v>1</v>
      </c>
      <c r="D219" s="640">
        <f t="shared" si="10"/>
        <v>0</v>
      </c>
      <c r="E219" s="640">
        <f>IF(Admin!$J$42="Yes",0,1)</f>
        <v>0</v>
      </c>
      <c r="F219" s="640">
        <f t="shared" si="11"/>
        <v>1</v>
      </c>
      <c r="G219" s="641" t="s">
        <v>303</v>
      </c>
    </row>
    <row r="220" spans="1:7" s="11" customFormat="1" hidden="1">
      <c r="A220" s="880" t="str">
        <f>CONCATENATE(Admin!$C$43," ",Admin!$F$43)</f>
        <v>3 merin</v>
      </c>
      <c r="B220" s="881" t="e">
        <f>VLOOKUP($A$215,'P3'!$A$10:$E$59,5, FALSE)</f>
        <v>#N/A</v>
      </c>
      <c r="C220" s="639">
        <f t="shared" si="9"/>
        <v>1</v>
      </c>
      <c r="D220" s="640">
        <f t="shared" si="10"/>
        <v>0</v>
      </c>
      <c r="E220" s="640">
        <f>IF(Admin!$J$43="Yes",0,1)</f>
        <v>0</v>
      </c>
      <c r="F220" s="640">
        <f t="shared" si="11"/>
        <v>1</v>
      </c>
      <c r="G220" s="641" t="s">
        <v>303</v>
      </c>
    </row>
    <row r="221" spans="1:7" s="11" customFormat="1" ht="25.5" hidden="1">
      <c r="A221" s="880" t="str">
        <f>CONCATENATE(Admin!$C$44," ",Admin!$F$44)</f>
        <v>4 yashwanth</v>
      </c>
      <c r="B221" s="881" t="e">
        <f>VLOOKUP($A$215,'P4'!$A$10:$E$59,5, FALSE)</f>
        <v>#N/A</v>
      </c>
      <c r="C221" s="639">
        <f t="shared" si="9"/>
        <v>1</v>
      </c>
      <c r="D221" s="640">
        <f t="shared" si="10"/>
        <v>0</v>
      </c>
      <c r="E221" s="640">
        <f>IF(Admin!$J$44="Yes",0,1)</f>
        <v>0</v>
      </c>
      <c r="F221" s="640">
        <f t="shared" si="11"/>
        <v>1</v>
      </c>
      <c r="G221" s="641" t="s">
        <v>303</v>
      </c>
    </row>
    <row r="222" spans="1:7" s="11" customFormat="1" hidden="1">
      <c r="A222" s="880" t="str">
        <f>CONCATENATE(Admin!$C$45," ",Admin!$F$45)</f>
        <v>5 Rohan</v>
      </c>
      <c r="B222" s="881" t="e">
        <f>VLOOKUP($A$215,'P5'!$A$10:$E$59,5, FALSE)</f>
        <v>#N/A</v>
      </c>
      <c r="C222" s="639">
        <f t="shared" si="9"/>
        <v>1</v>
      </c>
      <c r="D222" s="640">
        <f t="shared" si="10"/>
        <v>0</v>
      </c>
      <c r="E222" s="640">
        <f>IF(Admin!$J$45="Yes",0,1)</f>
        <v>0</v>
      </c>
      <c r="F222" s="640">
        <f t="shared" si="11"/>
        <v>1</v>
      </c>
      <c r="G222" s="641" t="s">
        <v>303</v>
      </c>
    </row>
    <row r="223" spans="1:7" s="11" customFormat="1" hidden="1">
      <c r="A223" s="880" t="str">
        <f>CONCATENATE(Admin!$C$46," ",Admin!$F$46)</f>
        <v xml:space="preserve">6 </v>
      </c>
      <c r="B223" s="881" t="e">
        <f>VLOOKUP($A$215,'P6'!$A$10:$E$59,5, FALSE)</f>
        <v>#N/A</v>
      </c>
      <c r="C223" s="639">
        <f t="shared" si="9"/>
        <v>1</v>
      </c>
      <c r="D223" s="640">
        <f t="shared" si="10"/>
        <v>0</v>
      </c>
      <c r="E223" s="640">
        <f>IF(Admin!$J$46="Yes",0,1)</f>
        <v>0</v>
      </c>
      <c r="F223" s="640">
        <f t="shared" si="11"/>
        <v>1</v>
      </c>
      <c r="G223" s="641" t="s">
        <v>303</v>
      </c>
    </row>
    <row r="224" spans="1:7" s="11" customFormat="1" hidden="1">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idden="1">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idden="1">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idden="1">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idden="1">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idden="1">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idden="1">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idden="1">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idden="1">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idden="1">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idden="1">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idden="1">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idden="1">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idden="1">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c r="A238" s="878">
        <f>Tasks!B79</f>
        <v>11</v>
      </c>
      <c r="B238" s="879">
        <f>Tasks!C79</f>
        <v>0</v>
      </c>
      <c r="C238" s="639">
        <f t="shared" si="9"/>
        <v>0</v>
      </c>
      <c r="D238" s="640">
        <f t="shared" si="10"/>
        <v>1</v>
      </c>
      <c r="E238" s="640" t="s">
        <v>100</v>
      </c>
      <c r="F238" s="640">
        <f t="shared" si="11"/>
        <v>1</v>
      </c>
      <c r="G238" s="641" t="s">
        <v>303</v>
      </c>
    </row>
    <row r="239" spans="1:7" s="11" customFormat="1" hidden="1">
      <c r="A239" s="880" t="str">
        <f>CONCATENATE("P1"," ",Admin!$F$39)</f>
        <v>P1 Anirudh</v>
      </c>
      <c r="B239" s="881" t="e">
        <f>VLOOKUP($A$238,Pilot1!$A$10:$E$59,5, FALSE)</f>
        <v>#N/A</v>
      </c>
      <c r="C239" s="639">
        <f t="shared" si="9"/>
        <v>1</v>
      </c>
      <c r="D239" s="640">
        <f t="shared" si="10"/>
        <v>0</v>
      </c>
      <c r="E239" s="640">
        <f>IF(Admin!$J$39="Yes",0,1)</f>
        <v>1</v>
      </c>
      <c r="F239" s="640">
        <f t="shared" si="11"/>
        <v>2</v>
      </c>
      <c r="G239" s="641" t="s">
        <v>303</v>
      </c>
    </row>
    <row r="240" spans="1:7" s="11" customFormat="1" ht="25.5" hidden="1">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idden="1">
      <c r="A241" s="880" t="str">
        <f>CONCATENATE(Admin!$C$41," ",Admin!$F$41)</f>
        <v>1 Praneeth</v>
      </c>
      <c r="B241" s="881" t="e">
        <f>VLOOKUP($A$238,'P1'!$A$10:$E$59,5, FALSE)</f>
        <v>#N/A</v>
      </c>
      <c r="C241" s="639">
        <f t="shared" si="9"/>
        <v>1</v>
      </c>
      <c r="D241" s="640">
        <f t="shared" si="10"/>
        <v>0</v>
      </c>
      <c r="E241" s="640">
        <f>IF(Admin!$J$41="Yes",0,1)</f>
        <v>0</v>
      </c>
      <c r="F241" s="640">
        <f t="shared" si="11"/>
        <v>1</v>
      </c>
      <c r="G241" s="641" t="s">
        <v>303</v>
      </c>
    </row>
    <row r="242" spans="1:7" s="11" customFormat="1" hidden="1">
      <c r="A242" s="880" t="str">
        <f>CONCATENATE(Admin!$C$42," ",Admin!$F$42)</f>
        <v>2 vishal</v>
      </c>
      <c r="B242" s="881" t="e">
        <f>VLOOKUP($A$238,'P2'!$A$10:$E$59,5, FALSE)</f>
        <v>#N/A</v>
      </c>
      <c r="C242" s="639">
        <f t="shared" si="9"/>
        <v>1</v>
      </c>
      <c r="D242" s="640">
        <f t="shared" si="10"/>
        <v>0</v>
      </c>
      <c r="E242" s="640">
        <f>IF(Admin!$J$42="Yes",0,1)</f>
        <v>0</v>
      </c>
      <c r="F242" s="640">
        <f t="shared" si="11"/>
        <v>1</v>
      </c>
      <c r="G242" s="641" t="s">
        <v>303</v>
      </c>
    </row>
    <row r="243" spans="1:7" s="11" customFormat="1" hidden="1">
      <c r="A243" s="880" t="str">
        <f>CONCATENATE(Admin!$C$43," ",Admin!$F$43)</f>
        <v>3 merin</v>
      </c>
      <c r="B243" s="881" t="e">
        <f>VLOOKUP($A$238,'P3'!$A$10:$E$59,5, FALSE)</f>
        <v>#N/A</v>
      </c>
      <c r="C243" s="639">
        <f t="shared" si="9"/>
        <v>1</v>
      </c>
      <c r="D243" s="640">
        <f t="shared" si="10"/>
        <v>0</v>
      </c>
      <c r="E243" s="640">
        <f>IF(Admin!$J$43="Yes",0,1)</f>
        <v>0</v>
      </c>
      <c r="F243" s="640">
        <f t="shared" si="11"/>
        <v>1</v>
      </c>
      <c r="G243" s="641" t="s">
        <v>303</v>
      </c>
    </row>
    <row r="244" spans="1:7" s="11" customFormat="1" ht="25.5" hidden="1">
      <c r="A244" s="880" t="str">
        <f>CONCATENATE(Admin!$C$44," ",Admin!$F$44)</f>
        <v>4 yashwanth</v>
      </c>
      <c r="B244" s="881" t="e">
        <f>VLOOKUP($A$238,'P4'!$A$10:$E$59,5, FALSE)</f>
        <v>#N/A</v>
      </c>
      <c r="C244" s="639">
        <f t="shared" si="9"/>
        <v>1</v>
      </c>
      <c r="D244" s="640">
        <f t="shared" si="10"/>
        <v>0</v>
      </c>
      <c r="E244" s="640">
        <f>IF(Admin!$J$44="Yes",0,1)</f>
        <v>0</v>
      </c>
      <c r="F244" s="640">
        <f t="shared" si="11"/>
        <v>1</v>
      </c>
      <c r="G244" s="641" t="s">
        <v>303</v>
      </c>
    </row>
    <row r="245" spans="1:7" s="11" customFormat="1" hidden="1">
      <c r="A245" s="880" t="str">
        <f>CONCATENATE(Admin!$C$45," ",Admin!$F$45)</f>
        <v>5 Rohan</v>
      </c>
      <c r="B245" s="881" t="e">
        <f>VLOOKUP($A$238,'P5'!$A$10:$E$59,5, FALSE)</f>
        <v>#N/A</v>
      </c>
      <c r="C245" s="639">
        <f t="shared" si="9"/>
        <v>1</v>
      </c>
      <c r="D245" s="640">
        <f t="shared" si="10"/>
        <v>0</v>
      </c>
      <c r="E245" s="640">
        <f>IF(Admin!$J$45="Yes",0,1)</f>
        <v>0</v>
      </c>
      <c r="F245" s="640">
        <f t="shared" si="11"/>
        <v>1</v>
      </c>
      <c r="G245" s="641" t="s">
        <v>303</v>
      </c>
    </row>
    <row r="246" spans="1:7" s="11" customFormat="1" hidden="1">
      <c r="A246" s="880" t="str">
        <f>CONCATENATE(Admin!$C$46," ",Admin!$F$46)</f>
        <v xml:space="preserve">6 </v>
      </c>
      <c r="B246" s="881" t="e">
        <f>VLOOKUP($A$238,'P6'!$A$10:$E$59,5, FALSE)</f>
        <v>#N/A</v>
      </c>
      <c r="C246" s="639">
        <f t="shared" si="9"/>
        <v>1</v>
      </c>
      <c r="D246" s="640">
        <f t="shared" si="10"/>
        <v>0</v>
      </c>
      <c r="E246" s="640">
        <f>IF(Admin!$J$46="Yes",0,1)</f>
        <v>0</v>
      </c>
      <c r="F246" s="640">
        <f t="shared" si="11"/>
        <v>1</v>
      </c>
      <c r="G246" s="641" t="s">
        <v>303</v>
      </c>
    </row>
    <row r="247" spans="1:7" s="11" customFormat="1" hidden="1">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idden="1">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idden="1">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idden="1">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idden="1">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idden="1">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idden="1">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idden="1">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idden="1">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idden="1">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idden="1">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idden="1">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idden="1">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idden="1">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c r="A261" s="878">
        <f>Tasks!B80</f>
        <v>12</v>
      </c>
      <c r="B261" s="879">
        <f>Tasks!C80</f>
        <v>0</v>
      </c>
      <c r="C261" s="639">
        <f t="shared" si="9"/>
        <v>0</v>
      </c>
      <c r="D261" s="640">
        <f t="shared" si="10"/>
        <v>1</v>
      </c>
      <c r="E261" s="640" t="s">
        <v>100</v>
      </c>
      <c r="F261" s="640">
        <f t="shared" si="11"/>
        <v>1</v>
      </c>
      <c r="G261" s="641" t="s">
        <v>303</v>
      </c>
    </row>
    <row r="262" spans="1:7" s="11" customFormat="1" hidden="1">
      <c r="A262" s="880" t="str">
        <f>CONCATENATE("P1"," ",Admin!$F$39)</f>
        <v>P1 Anirudh</v>
      </c>
      <c r="B262" s="881" t="e">
        <f>VLOOKUP($A$261,Pilot1!$A$10:$E$59,5, FALSE)</f>
        <v>#N/A</v>
      </c>
      <c r="C262" s="639">
        <f t="shared" si="9"/>
        <v>1</v>
      </c>
      <c r="D262" s="640">
        <f t="shared" si="10"/>
        <v>0</v>
      </c>
      <c r="E262" s="640">
        <f>IF(Admin!$J$39="Yes",0,1)</f>
        <v>1</v>
      </c>
      <c r="F262" s="640">
        <f t="shared" si="11"/>
        <v>2</v>
      </c>
      <c r="G262" s="641" t="s">
        <v>303</v>
      </c>
    </row>
    <row r="263" spans="1:7" s="11" customFormat="1" ht="25.5" hidden="1">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idden="1">
      <c r="A264" s="880" t="str">
        <f>CONCATENATE(Admin!$C$41," ",Admin!$F$41)</f>
        <v>1 Praneeth</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idden="1">
      <c r="A265" s="880" t="str">
        <f>CONCATENATE(Admin!$C$42," ",Admin!$F$42)</f>
        <v>2 vishal</v>
      </c>
      <c r="B265" s="881" t="e">
        <f>VLOOKUP($A$261,'P2'!$A$10:$E$59,5, FALSE)</f>
        <v>#N/A</v>
      </c>
      <c r="C265" s="639">
        <f t="shared" si="12"/>
        <v>1</v>
      </c>
      <c r="D265" s="640">
        <f t="shared" si="13"/>
        <v>0</v>
      </c>
      <c r="E265" s="640">
        <f>IF(Admin!$J$42="Yes",0,1)</f>
        <v>0</v>
      </c>
      <c r="F265" s="640">
        <f t="shared" si="14"/>
        <v>1</v>
      </c>
      <c r="G265" s="641" t="s">
        <v>303</v>
      </c>
    </row>
    <row r="266" spans="1:7" s="11" customFormat="1" hidden="1">
      <c r="A266" s="880" t="str">
        <f>CONCATENATE(Admin!$C$43," ",Admin!$F$43)</f>
        <v>3 merin</v>
      </c>
      <c r="B266" s="881" t="e">
        <f>VLOOKUP($A$261,'P3'!$A$10:$E$59,5, FALSE)</f>
        <v>#N/A</v>
      </c>
      <c r="C266" s="639">
        <f t="shared" si="12"/>
        <v>1</v>
      </c>
      <c r="D266" s="640">
        <f t="shared" si="13"/>
        <v>0</v>
      </c>
      <c r="E266" s="640">
        <f>IF(Admin!$J$43="Yes",0,1)</f>
        <v>0</v>
      </c>
      <c r="F266" s="640">
        <f t="shared" si="14"/>
        <v>1</v>
      </c>
      <c r="G266" s="641" t="s">
        <v>303</v>
      </c>
    </row>
    <row r="267" spans="1:7" s="11" customFormat="1" ht="25.5" hidden="1">
      <c r="A267" s="880" t="str">
        <f>CONCATENATE(Admin!$C$44," ",Admin!$F$44)</f>
        <v>4 yashwanth</v>
      </c>
      <c r="B267" s="881" t="e">
        <f>VLOOKUP($A$261,'P4'!$A$10:$E$59,5, FALSE)</f>
        <v>#N/A</v>
      </c>
      <c r="C267" s="639">
        <f t="shared" si="12"/>
        <v>1</v>
      </c>
      <c r="D267" s="640">
        <f t="shared" si="13"/>
        <v>0</v>
      </c>
      <c r="E267" s="640">
        <f>IF(Admin!$J$44="Yes",0,1)</f>
        <v>0</v>
      </c>
      <c r="F267" s="640">
        <f t="shared" si="14"/>
        <v>1</v>
      </c>
      <c r="G267" s="641" t="s">
        <v>303</v>
      </c>
    </row>
    <row r="268" spans="1:7" s="11" customFormat="1" hidden="1">
      <c r="A268" s="880" t="str">
        <f>CONCATENATE(Admin!$C$45," ",Admin!$F$45)</f>
        <v>5 Rohan</v>
      </c>
      <c r="B268" s="881" t="e">
        <f>VLOOKUP($A$261,'P5'!$A$10:$E$59,5, FALSE)</f>
        <v>#N/A</v>
      </c>
      <c r="C268" s="639">
        <f t="shared" si="12"/>
        <v>1</v>
      </c>
      <c r="D268" s="640">
        <f t="shared" si="13"/>
        <v>0</v>
      </c>
      <c r="E268" s="640">
        <f>IF(Admin!$J$45="Yes",0,1)</f>
        <v>0</v>
      </c>
      <c r="F268" s="640">
        <f t="shared" si="14"/>
        <v>1</v>
      </c>
      <c r="G268" s="641" t="s">
        <v>303</v>
      </c>
    </row>
    <row r="269" spans="1:7" s="11" customFormat="1" hidden="1">
      <c r="A269" s="880" t="str">
        <f>CONCATENATE(Admin!$C$46," ",Admin!$F$46)</f>
        <v xml:space="preserve">6 </v>
      </c>
      <c r="B269" s="881" t="e">
        <f>VLOOKUP($A$261,'P6'!$A$10:$E$59,5, FALSE)</f>
        <v>#N/A</v>
      </c>
      <c r="C269" s="639">
        <f t="shared" si="12"/>
        <v>1</v>
      </c>
      <c r="D269" s="640">
        <f t="shared" si="13"/>
        <v>0</v>
      </c>
      <c r="E269" s="640">
        <f>IF(Admin!$J$46="Yes",0,1)</f>
        <v>0</v>
      </c>
      <c r="F269" s="640">
        <f t="shared" si="14"/>
        <v>1</v>
      </c>
      <c r="G269" s="641" t="s">
        <v>303</v>
      </c>
    </row>
    <row r="270" spans="1:7" s="11" customFormat="1" hidden="1">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idden="1">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idden="1">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idden="1">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idden="1">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idden="1">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idden="1">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idden="1">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idden="1">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idden="1">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idden="1">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idden="1">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idden="1">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idden="1">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c r="A284" s="878">
        <f>Tasks!B81</f>
        <v>13</v>
      </c>
      <c r="B284" s="879">
        <f>Tasks!C81</f>
        <v>0</v>
      </c>
      <c r="C284" s="639">
        <f t="shared" si="12"/>
        <v>0</v>
      </c>
      <c r="D284" s="640">
        <f t="shared" si="13"/>
        <v>1</v>
      </c>
      <c r="E284" s="640" t="s">
        <v>100</v>
      </c>
      <c r="F284" s="640">
        <f t="shared" si="14"/>
        <v>1</v>
      </c>
      <c r="G284" s="641" t="s">
        <v>303</v>
      </c>
    </row>
    <row r="285" spans="1:7" s="11" customFormat="1" hidden="1">
      <c r="A285" s="880" t="str">
        <f>CONCATENATE("P1"," ",Admin!$F$39)</f>
        <v>P1 Anirudh</v>
      </c>
      <c r="B285" s="881" t="e">
        <f>VLOOKUP($A$284,Pilot1!$A$10:$E$59,5, FALSE)</f>
        <v>#N/A</v>
      </c>
      <c r="C285" s="639">
        <f t="shared" si="12"/>
        <v>1</v>
      </c>
      <c r="D285" s="640">
        <f t="shared" si="13"/>
        <v>0</v>
      </c>
      <c r="E285" s="640">
        <f>IF(Admin!$J$39="Yes",0,1)</f>
        <v>1</v>
      </c>
      <c r="F285" s="640">
        <f t="shared" si="14"/>
        <v>2</v>
      </c>
      <c r="G285" s="641" t="s">
        <v>303</v>
      </c>
    </row>
    <row r="286" spans="1:7" s="11" customFormat="1" ht="25.5" hidden="1">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idden="1">
      <c r="A287" s="880" t="str">
        <f>CONCATENATE(Admin!$C$41," ",Admin!$F$41)</f>
        <v>1 Praneeth</v>
      </c>
      <c r="B287" s="881" t="e">
        <f>VLOOKUP($A$284,'P1'!$A$10:$E$59,5, FALSE)</f>
        <v>#N/A</v>
      </c>
      <c r="C287" s="639">
        <f t="shared" si="12"/>
        <v>1</v>
      </c>
      <c r="D287" s="640">
        <f t="shared" si="13"/>
        <v>0</v>
      </c>
      <c r="E287" s="640">
        <f>IF(Admin!$J$41="Yes",0,1)</f>
        <v>0</v>
      </c>
      <c r="F287" s="640">
        <f t="shared" si="14"/>
        <v>1</v>
      </c>
      <c r="G287" s="641" t="s">
        <v>303</v>
      </c>
    </row>
    <row r="288" spans="1:7" s="11" customFormat="1" hidden="1">
      <c r="A288" s="880" t="str">
        <f>CONCATENATE(Admin!$C$42," ",Admin!$F$42)</f>
        <v>2 vishal</v>
      </c>
      <c r="B288" s="881" t="e">
        <f>VLOOKUP($A$284,'P2'!$A$10:$E$59,5, FALSE)</f>
        <v>#N/A</v>
      </c>
      <c r="C288" s="639">
        <f t="shared" si="12"/>
        <v>1</v>
      </c>
      <c r="D288" s="640">
        <f t="shared" si="13"/>
        <v>0</v>
      </c>
      <c r="E288" s="640">
        <f>IF(Admin!$J$42="Yes",0,1)</f>
        <v>0</v>
      </c>
      <c r="F288" s="640">
        <f t="shared" si="14"/>
        <v>1</v>
      </c>
      <c r="G288" s="641" t="s">
        <v>303</v>
      </c>
    </row>
    <row r="289" spans="1:7" s="11" customFormat="1" hidden="1">
      <c r="A289" s="880" t="str">
        <f>CONCATENATE(Admin!$C$43," ",Admin!$F$43)</f>
        <v>3 merin</v>
      </c>
      <c r="B289" s="881" t="e">
        <f>VLOOKUP($A$284,'P3'!$A$10:$E$59,5, FALSE)</f>
        <v>#N/A</v>
      </c>
      <c r="C289" s="639">
        <f t="shared" si="12"/>
        <v>1</v>
      </c>
      <c r="D289" s="640">
        <f t="shared" si="13"/>
        <v>0</v>
      </c>
      <c r="E289" s="640">
        <f>IF(Admin!$J$43="Yes",0,1)</f>
        <v>0</v>
      </c>
      <c r="F289" s="640">
        <f t="shared" si="14"/>
        <v>1</v>
      </c>
      <c r="G289" s="641" t="s">
        <v>303</v>
      </c>
    </row>
    <row r="290" spans="1:7" s="11" customFormat="1" ht="25.5" hidden="1">
      <c r="A290" s="880" t="str">
        <f>CONCATENATE(Admin!$C$44," ",Admin!$F$44)</f>
        <v>4 yashwanth</v>
      </c>
      <c r="B290" s="881" t="e">
        <f>VLOOKUP($A$284,'P4'!$A$10:$E$59,5, FALSE)</f>
        <v>#N/A</v>
      </c>
      <c r="C290" s="639">
        <f t="shared" si="12"/>
        <v>1</v>
      </c>
      <c r="D290" s="640">
        <f t="shared" si="13"/>
        <v>0</v>
      </c>
      <c r="E290" s="640">
        <f>IF(Admin!$J$44="Yes",0,1)</f>
        <v>0</v>
      </c>
      <c r="F290" s="640">
        <f t="shared" si="14"/>
        <v>1</v>
      </c>
      <c r="G290" s="641" t="s">
        <v>303</v>
      </c>
    </row>
    <row r="291" spans="1:7" s="11" customFormat="1" hidden="1">
      <c r="A291" s="880" t="str">
        <f>CONCATENATE(Admin!$C$45," ",Admin!$F$45)</f>
        <v>5 Rohan</v>
      </c>
      <c r="B291" s="881" t="e">
        <f>VLOOKUP($A$284,'P5'!$A$10:$E$59,5, FALSE)</f>
        <v>#N/A</v>
      </c>
      <c r="C291" s="639">
        <f t="shared" si="12"/>
        <v>1</v>
      </c>
      <c r="D291" s="640">
        <f t="shared" si="13"/>
        <v>0</v>
      </c>
      <c r="E291" s="640">
        <f>IF(Admin!$J$45="Yes",0,1)</f>
        <v>0</v>
      </c>
      <c r="F291" s="640">
        <f t="shared" si="14"/>
        <v>1</v>
      </c>
      <c r="G291" s="641" t="s">
        <v>303</v>
      </c>
    </row>
    <row r="292" spans="1:7" s="11" customFormat="1" hidden="1">
      <c r="A292" s="880" t="str">
        <f>CONCATENATE(Admin!$C$46," ",Admin!$F$46)</f>
        <v xml:space="preserve">6 </v>
      </c>
      <c r="B292" s="881" t="e">
        <f>VLOOKUP($A$284,'P6'!$A$10:$E$59,5, FALSE)</f>
        <v>#N/A</v>
      </c>
      <c r="C292" s="639">
        <f t="shared" si="12"/>
        <v>1</v>
      </c>
      <c r="D292" s="640">
        <f t="shared" si="13"/>
        <v>0</v>
      </c>
      <c r="E292" s="640">
        <f>IF(Admin!$J$46="Yes",0,1)</f>
        <v>0</v>
      </c>
      <c r="F292" s="640">
        <f t="shared" si="14"/>
        <v>1</v>
      </c>
      <c r="G292" s="641" t="s">
        <v>303</v>
      </c>
    </row>
    <row r="293" spans="1:7" s="11" customFormat="1" hidden="1">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idden="1">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idden="1">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idden="1">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idden="1">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idden="1">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idden="1">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idden="1">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idden="1">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idden="1">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idden="1">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idden="1">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idden="1">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idden="1">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c r="A307" s="878">
        <f>Tasks!B82</f>
        <v>14</v>
      </c>
      <c r="B307" s="879">
        <f>Tasks!C82</f>
        <v>0</v>
      </c>
      <c r="C307" s="639">
        <f t="shared" si="12"/>
        <v>0</v>
      </c>
      <c r="D307" s="640">
        <f t="shared" si="13"/>
        <v>1</v>
      </c>
      <c r="E307" s="640" t="s">
        <v>100</v>
      </c>
      <c r="F307" s="640">
        <f t="shared" si="14"/>
        <v>1</v>
      </c>
      <c r="G307" s="641" t="s">
        <v>303</v>
      </c>
    </row>
    <row r="308" spans="1:7" s="11" customFormat="1" hidden="1">
      <c r="A308" s="880" t="str">
        <f>CONCATENATE("P1"," ",Admin!$F$39)</f>
        <v>P1 Anirudh</v>
      </c>
      <c r="B308" s="881" t="e">
        <f>VLOOKUP($A$307,Pilot1!$A$10:$E$59,5, FALSE)</f>
        <v>#N/A</v>
      </c>
      <c r="C308" s="639">
        <f t="shared" si="12"/>
        <v>1</v>
      </c>
      <c r="D308" s="640">
        <f t="shared" si="13"/>
        <v>0</v>
      </c>
      <c r="E308" s="640">
        <f>IF(Admin!$J$39="Yes",0,1)</f>
        <v>1</v>
      </c>
      <c r="F308" s="640">
        <f t="shared" si="14"/>
        <v>2</v>
      </c>
      <c r="G308" s="641" t="s">
        <v>303</v>
      </c>
    </row>
    <row r="309" spans="1:7" s="11" customFormat="1" ht="25.5" hidden="1">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idden="1">
      <c r="A310" s="880" t="str">
        <f>CONCATENATE(Admin!$C$41," ",Admin!$F$41)</f>
        <v>1 Praneeth</v>
      </c>
      <c r="B310" s="881" t="e">
        <f>VLOOKUP($A$307,'P1'!$A$10:$E$59,5, FALSE)</f>
        <v>#N/A</v>
      </c>
      <c r="C310" s="639">
        <f t="shared" si="12"/>
        <v>1</v>
      </c>
      <c r="D310" s="640">
        <f t="shared" si="13"/>
        <v>0</v>
      </c>
      <c r="E310" s="640">
        <f>IF(Admin!$J$41="Yes",0,1)</f>
        <v>0</v>
      </c>
      <c r="F310" s="640">
        <f t="shared" si="14"/>
        <v>1</v>
      </c>
      <c r="G310" s="641" t="s">
        <v>303</v>
      </c>
    </row>
    <row r="311" spans="1:7" s="11" customFormat="1" hidden="1">
      <c r="A311" s="880" t="str">
        <f>CONCATENATE(Admin!$C$42," ",Admin!$F$42)</f>
        <v>2 vishal</v>
      </c>
      <c r="B311" s="881" t="e">
        <f>VLOOKUP($A$307,'P2'!$A$10:$E$59,5, FALSE)</f>
        <v>#N/A</v>
      </c>
      <c r="C311" s="639">
        <f t="shared" si="12"/>
        <v>1</v>
      </c>
      <c r="D311" s="640">
        <f t="shared" si="13"/>
        <v>0</v>
      </c>
      <c r="E311" s="640">
        <f>IF(Admin!$J$42="Yes",0,1)</f>
        <v>0</v>
      </c>
      <c r="F311" s="640">
        <f t="shared" si="14"/>
        <v>1</v>
      </c>
      <c r="G311" s="641" t="s">
        <v>303</v>
      </c>
    </row>
    <row r="312" spans="1:7" s="11" customFormat="1" hidden="1">
      <c r="A312" s="880" t="str">
        <f>CONCATENATE(Admin!$C$43," ",Admin!$F$43)</f>
        <v>3 merin</v>
      </c>
      <c r="B312" s="881" t="e">
        <f>VLOOKUP($A$307,'P3'!$A$10:$E$59,5, FALSE)</f>
        <v>#N/A</v>
      </c>
      <c r="C312" s="639">
        <f t="shared" si="12"/>
        <v>1</v>
      </c>
      <c r="D312" s="640">
        <f t="shared" si="13"/>
        <v>0</v>
      </c>
      <c r="E312" s="640">
        <f>IF(Admin!$J$43="Yes",0,1)</f>
        <v>0</v>
      </c>
      <c r="F312" s="640">
        <f t="shared" si="14"/>
        <v>1</v>
      </c>
      <c r="G312" s="641" t="s">
        <v>303</v>
      </c>
    </row>
    <row r="313" spans="1:7" s="11" customFormat="1" ht="25.5" hidden="1">
      <c r="A313" s="880" t="str">
        <f>CONCATENATE(Admin!$C$44," ",Admin!$F$44)</f>
        <v>4 yashwanth</v>
      </c>
      <c r="B313" s="881" t="e">
        <f>VLOOKUP($A$307,'P4'!$A$10:$E$59,5, FALSE)</f>
        <v>#N/A</v>
      </c>
      <c r="C313" s="639">
        <f t="shared" si="12"/>
        <v>1</v>
      </c>
      <c r="D313" s="640">
        <f t="shared" si="13"/>
        <v>0</v>
      </c>
      <c r="E313" s="640">
        <f>IF(Admin!$J$44="Yes",0,1)</f>
        <v>0</v>
      </c>
      <c r="F313" s="640">
        <f t="shared" si="14"/>
        <v>1</v>
      </c>
      <c r="G313" s="641" t="s">
        <v>303</v>
      </c>
    </row>
    <row r="314" spans="1:7" s="11" customFormat="1" hidden="1">
      <c r="A314" s="880" t="str">
        <f>CONCATENATE(Admin!$C$45," ",Admin!$F$45)</f>
        <v>5 Rohan</v>
      </c>
      <c r="B314" s="881" t="e">
        <f>VLOOKUP($A$307,'P5'!$A$10:$E$59,5, FALSE)</f>
        <v>#N/A</v>
      </c>
      <c r="C314" s="639">
        <f t="shared" si="12"/>
        <v>1</v>
      </c>
      <c r="D314" s="640">
        <f t="shared" si="13"/>
        <v>0</v>
      </c>
      <c r="E314" s="640">
        <f>IF(Admin!$J$45="Yes",0,1)</f>
        <v>0</v>
      </c>
      <c r="F314" s="640">
        <f t="shared" si="14"/>
        <v>1</v>
      </c>
      <c r="G314" s="641" t="s">
        <v>303</v>
      </c>
    </row>
    <row r="315" spans="1:7" s="11" customFormat="1" hidden="1">
      <c r="A315" s="880" t="str">
        <f>CONCATENATE(Admin!$C$46," ",Admin!$F$46)</f>
        <v xml:space="preserve">6 </v>
      </c>
      <c r="B315" s="881" t="e">
        <f>VLOOKUP($A$307,'P6'!$A$10:$E$59,5, FALSE)</f>
        <v>#N/A</v>
      </c>
      <c r="C315" s="639">
        <f t="shared" si="12"/>
        <v>1</v>
      </c>
      <c r="D315" s="640">
        <f t="shared" si="13"/>
        <v>0</v>
      </c>
      <c r="E315" s="640">
        <f>IF(Admin!$J$46="Yes",0,1)</f>
        <v>0</v>
      </c>
      <c r="F315" s="640">
        <f t="shared" si="14"/>
        <v>1</v>
      </c>
      <c r="G315" s="641" t="s">
        <v>303</v>
      </c>
    </row>
    <row r="316" spans="1:7" s="11" customFormat="1" hidden="1">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idden="1">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idden="1">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idden="1">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idden="1">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idden="1">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idden="1">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idden="1">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idden="1">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idden="1">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idden="1">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idden="1">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idden="1">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idden="1">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c r="A330" s="878">
        <f>Tasks!B83</f>
        <v>15</v>
      </c>
      <c r="B330" s="879">
        <f>Tasks!C83</f>
        <v>0</v>
      </c>
      <c r="C330" s="639">
        <f t="shared" si="15"/>
        <v>0</v>
      </c>
      <c r="D330" s="640">
        <f t="shared" si="16"/>
        <v>1</v>
      </c>
      <c r="E330" s="640" t="s">
        <v>100</v>
      </c>
      <c r="F330" s="640">
        <f t="shared" si="17"/>
        <v>1</v>
      </c>
      <c r="G330" s="641" t="s">
        <v>303</v>
      </c>
    </row>
    <row r="331" spans="1:7" s="11" customFormat="1" hidden="1">
      <c r="A331" s="880" t="str">
        <f>CONCATENATE("P1"," ",Admin!$F$39)</f>
        <v>P1 Anirudh</v>
      </c>
      <c r="B331" s="881" t="e">
        <f>VLOOKUP($A$330,Pilot1!$A$10:$E$59,5, FALSE)</f>
        <v>#N/A</v>
      </c>
      <c r="C331" s="639">
        <f t="shared" si="15"/>
        <v>1</v>
      </c>
      <c r="D331" s="640">
        <f t="shared" si="16"/>
        <v>0</v>
      </c>
      <c r="E331" s="640">
        <f>IF(Admin!$J$39="Yes",0,1)</f>
        <v>1</v>
      </c>
      <c r="F331" s="640">
        <f t="shared" si="17"/>
        <v>2</v>
      </c>
      <c r="G331" s="641" t="s">
        <v>303</v>
      </c>
    </row>
    <row r="332" spans="1:7" s="11" customFormat="1" ht="25.5" hidden="1">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idden="1">
      <c r="A333" s="880" t="str">
        <f>CONCATENATE(Admin!$C$41," ",Admin!$F$41)</f>
        <v>1 Praneeth</v>
      </c>
      <c r="B333" s="881" t="e">
        <f>VLOOKUP($A$330,'P1'!$A$10:$E$59,5, FALSE)</f>
        <v>#N/A</v>
      </c>
      <c r="C333" s="639">
        <f t="shared" si="15"/>
        <v>1</v>
      </c>
      <c r="D333" s="640">
        <f t="shared" si="16"/>
        <v>0</v>
      </c>
      <c r="E333" s="640">
        <f>IF(Admin!$J$41="Yes",0,1)</f>
        <v>0</v>
      </c>
      <c r="F333" s="640">
        <f t="shared" si="17"/>
        <v>1</v>
      </c>
      <c r="G333" s="641" t="s">
        <v>303</v>
      </c>
    </row>
    <row r="334" spans="1:7" s="11" customFormat="1" hidden="1">
      <c r="A334" s="880" t="str">
        <f>CONCATENATE(Admin!$C$42," ",Admin!$F$42)</f>
        <v>2 vishal</v>
      </c>
      <c r="B334" s="881" t="e">
        <f>VLOOKUP($A$330,'P2'!$A$10:$E$59,5, FALSE)</f>
        <v>#N/A</v>
      </c>
      <c r="C334" s="639">
        <f t="shared" si="15"/>
        <v>1</v>
      </c>
      <c r="D334" s="640">
        <f t="shared" si="16"/>
        <v>0</v>
      </c>
      <c r="E334" s="640">
        <f>IF(Admin!$J$42="Yes",0,1)</f>
        <v>0</v>
      </c>
      <c r="F334" s="640">
        <f t="shared" si="17"/>
        <v>1</v>
      </c>
      <c r="G334" s="641" t="s">
        <v>303</v>
      </c>
    </row>
    <row r="335" spans="1:7" s="11" customFormat="1" hidden="1">
      <c r="A335" s="880" t="str">
        <f>CONCATENATE(Admin!$C$43," ",Admin!$F$43)</f>
        <v>3 merin</v>
      </c>
      <c r="B335" s="881" t="e">
        <f>VLOOKUP($A$330,'P3'!$A$10:$E$59,5, FALSE)</f>
        <v>#N/A</v>
      </c>
      <c r="C335" s="639">
        <f t="shared" si="15"/>
        <v>1</v>
      </c>
      <c r="D335" s="640">
        <f t="shared" si="16"/>
        <v>0</v>
      </c>
      <c r="E335" s="640">
        <f>IF(Admin!$J$43="Yes",0,1)</f>
        <v>0</v>
      </c>
      <c r="F335" s="640">
        <f t="shared" si="17"/>
        <v>1</v>
      </c>
      <c r="G335" s="641" t="s">
        <v>303</v>
      </c>
    </row>
    <row r="336" spans="1:7" s="11" customFormat="1" ht="25.5" hidden="1">
      <c r="A336" s="880" t="str">
        <f>CONCATENATE(Admin!$C$44," ",Admin!$F$44)</f>
        <v>4 yashwanth</v>
      </c>
      <c r="B336" s="881" t="e">
        <f>VLOOKUP($A$330,'P4'!$A$10:$E$59,5, FALSE)</f>
        <v>#N/A</v>
      </c>
      <c r="C336" s="639">
        <f t="shared" si="15"/>
        <v>1</v>
      </c>
      <c r="D336" s="640">
        <f t="shared" si="16"/>
        <v>0</v>
      </c>
      <c r="E336" s="640">
        <f>IF(Admin!$J$44="Yes",0,1)</f>
        <v>0</v>
      </c>
      <c r="F336" s="640">
        <f t="shared" si="17"/>
        <v>1</v>
      </c>
      <c r="G336" s="641" t="s">
        <v>303</v>
      </c>
    </row>
    <row r="337" spans="1:7" s="11" customFormat="1" hidden="1">
      <c r="A337" s="880" t="str">
        <f>CONCATENATE(Admin!$C$45," ",Admin!$F$45)</f>
        <v>5 Rohan</v>
      </c>
      <c r="B337" s="881" t="e">
        <f>VLOOKUP($A$330,'P5'!$A$10:$E$59,5, FALSE)</f>
        <v>#N/A</v>
      </c>
      <c r="C337" s="639">
        <f t="shared" si="15"/>
        <v>1</v>
      </c>
      <c r="D337" s="640">
        <f t="shared" si="16"/>
        <v>0</v>
      </c>
      <c r="E337" s="640">
        <f>IF(Admin!$J$45="Yes",0,1)</f>
        <v>0</v>
      </c>
      <c r="F337" s="640">
        <f t="shared" si="17"/>
        <v>1</v>
      </c>
      <c r="G337" s="641" t="s">
        <v>303</v>
      </c>
    </row>
    <row r="338" spans="1:7" s="11" customFormat="1" hidden="1">
      <c r="A338" s="880" t="str">
        <f>CONCATENATE(Admin!$C$46," ",Admin!$F$46)</f>
        <v xml:space="preserve">6 </v>
      </c>
      <c r="B338" s="881" t="e">
        <f>VLOOKUP($A$330,'P6'!$A$10:$E$59,5, FALSE)</f>
        <v>#N/A</v>
      </c>
      <c r="C338" s="639">
        <f t="shared" si="15"/>
        <v>1</v>
      </c>
      <c r="D338" s="640">
        <f t="shared" si="16"/>
        <v>0</v>
      </c>
      <c r="E338" s="640">
        <f>IF(Admin!$J$46="Yes",0,1)</f>
        <v>0</v>
      </c>
      <c r="F338" s="640">
        <f t="shared" si="17"/>
        <v>1</v>
      </c>
      <c r="G338" s="641" t="s">
        <v>303</v>
      </c>
    </row>
    <row r="339" spans="1:7" s="11" customFormat="1" hidden="1">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idden="1">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idden="1">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idden="1">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idden="1">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idden="1">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idden="1">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idden="1">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idden="1">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idden="1">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idden="1">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idden="1">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idden="1">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idden="1">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c r="A353" s="878">
        <f>Tasks!B84</f>
        <v>16</v>
      </c>
      <c r="B353" s="879">
        <f>Tasks!C84</f>
        <v>0</v>
      </c>
      <c r="C353" s="639">
        <f t="shared" si="15"/>
        <v>0</v>
      </c>
      <c r="D353" s="640">
        <f t="shared" si="16"/>
        <v>1</v>
      </c>
      <c r="E353" s="640" t="s">
        <v>100</v>
      </c>
      <c r="F353" s="640">
        <f t="shared" si="17"/>
        <v>1</v>
      </c>
      <c r="G353" s="641" t="s">
        <v>303</v>
      </c>
    </row>
    <row r="354" spans="1:7" s="11" customFormat="1" hidden="1">
      <c r="A354" s="880" t="str">
        <f>CONCATENATE("P1"," ",Admin!$F$39)</f>
        <v>P1 Anirudh</v>
      </c>
      <c r="B354" s="881" t="e">
        <f>VLOOKUP($A$353,Pilot1!$A$10:$E$59,5, FALSE)</f>
        <v>#N/A</v>
      </c>
      <c r="C354" s="639">
        <f t="shared" si="15"/>
        <v>1</v>
      </c>
      <c r="D354" s="640">
        <f t="shared" si="16"/>
        <v>0</v>
      </c>
      <c r="E354" s="640">
        <f>IF(Admin!$J$39="Yes",0,1)</f>
        <v>1</v>
      </c>
      <c r="F354" s="640">
        <f t="shared" si="17"/>
        <v>2</v>
      </c>
      <c r="G354" s="641" t="s">
        <v>303</v>
      </c>
    </row>
    <row r="355" spans="1:7" s="11" customFormat="1" ht="25.5" hidden="1">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idden="1">
      <c r="A356" s="880" t="str">
        <f>CONCATENATE(Admin!$C$41," ",Admin!$F$41)</f>
        <v>1 Praneeth</v>
      </c>
      <c r="B356" s="881" t="e">
        <f>VLOOKUP($A$353,'P1'!$A$10:$E$59,5, FALSE)</f>
        <v>#N/A</v>
      </c>
      <c r="C356" s="639">
        <f t="shared" si="15"/>
        <v>1</v>
      </c>
      <c r="D356" s="640">
        <f t="shared" si="16"/>
        <v>0</v>
      </c>
      <c r="E356" s="640">
        <f>IF(Admin!$J$41="Yes",0,1)</f>
        <v>0</v>
      </c>
      <c r="F356" s="640">
        <f t="shared" si="17"/>
        <v>1</v>
      </c>
      <c r="G356" s="641" t="s">
        <v>303</v>
      </c>
    </row>
    <row r="357" spans="1:7" s="11" customFormat="1" hidden="1">
      <c r="A357" s="880" t="str">
        <f>CONCATENATE(Admin!$C$42," ",Admin!$F$42)</f>
        <v>2 vishal</v>
      </c>
      <c r="B357" s="881" t="e">
        <f>VLOOKUP($A$353,'P2'!$A$10:$E$59,5, FALSE)</f>
        <v>#N/A</v>
      </c>
      <c r="C357" s="639">
        <f t="shared" si="15"/>
        <v>1</v>
      </c>
      <c r="D357" s="640">
        <f t="shared" si="16"/>
        <v>0</v>
      </c>
      <c r="E357" s="640">
        <f>IF(Admin!$J$42="Yes",0,1)</f>
        <v>0</v>
      </c>
      <c r="F357" s="640">
        <f t="shared" si="17"/>
        <v>1</v>
      </c>
      <c r="G357" s="641" t="s">
        <v>303</v>
      </c>
    </row>
    <row r="358" spans="1:7" s="11" customFormat="1" hidden="1">
      <c r="A358" s="880" t="str">
        <f>CONCATENATE(Admin!$C$43," ",Admin!$F$43)</f>
        <v>3 merin</v>
      </c>
      <c r="B358" s="881" t="e">
        <f>VLOOKUP($A$353,'P3'!$A$10:$E$59,5, FALSE)</f>
        <v>#N/A</v>
      </c>
      <c r="C358" s="639">
        <f t="shared" si="15"/>
        <v>1</v>
      </c>
      <c r="D358" s="640">
        <f t="shared" si="16"/>
        <v>0</v>
      </c>
      <c r="E358" s="640">
        <f>IF(Admin!$J$43="Yes",0,1)</f>
        <v>0</v>
      </c>
      <c r="F358" s="640">
        <f t="shared" si="17"/>
        <v>1</v>
      </c>
      <c r="G358" s="641" t="s">
        <v>303</v>
      </c>
    </row>
    <row r="359" spans="1:7" s="11" customFormat="1" ht="25.5" hidden="1">
      <c r="A359" s="880" t="str">
        <f>CONCATENATE(Admin!$C$44," ",Admin!$F$44)</f>
        <v>4 yashwanth</v>
      </c>
      <c r="B359" s="881" t="e">
        <f>VLOOKUP($A$353,'P4'!$A$10:$E$59,5, FALSE)</f>
        <v>#N/A</v>
      </c>
      <c r="C359" s="639">
        <f t="shared" si="15"/>
        <v>1</v>
      </c>
      <c r="D359" s="640">
        <f t="shared" si="16"/>
        <v>0</v>
      </c>
      <c r="E359" s="640">
        <f>IF(Admin!$J$44="Yes",0,1)</f>
        <v>0</v>
      </c>
      <c r="F359" s="640">
        <f t="shared" si="17"/>
        <v>1</v>
      </c>
      <c r="G359" s="641" t="s">
        <v>303</v>
      </c>
    </row>
    <row r="360" spans="1:7" s="11" customFormat="1" hidden="1">
      <c r="A360" s="880" t="str">
        <f>CONCATENATE(Admin!$C$45," ",Admin!$F$45)</f>
        <v>5 Rohan</v>
      </c>
      <c r="B360" s="881" t="e">
        <f>VLOOKUP($A$353,'P5'!$A$10:$E$59,5, FALSE)</f>
        <v>#N/A</v>
      </c>
      <c r="C360" s="639">
        <f t="shared" si="15"/>
        <v>1</v>
      </c>
      <c r="D360" s="640">
        <f t="shared" si="16"/>
        <v>0</v>
      </c>
      <c r="E360" s="640">
        <f>IF(Admin!$J$45="Yes",0,1)</f>
        <v>0</v>
      </c>
      <c r="F360" s="640">
        <f t="shared" si="17"/>
        <v>1</v>
      </c>
      <c r="G360" s="641" t="s">
        <v>303</v>
      </c>
    </row>
    <row r="361" spans="1:7" s="11" customFormat="1" hidden="1">
      <c r="A361" s="880" t="str">
        <f>CONCATENATE(Admin!$C$46," ",Admin!$F$46)</f>
        <v xml:space="preserve">6 </v>
      </c>
      <c r="B361" s="881" t="e">
        <f>VLOOKUP($A$353,'P6'!$A$10:$E$59,5, FALSE)</f>
        <v>#N/A</v>
      </c>
      <c r="C361" s="639">
        <f t="shared" si="15"/>
        <v>1</v>
      </c>
      <c r="D361" s="640">
        <f t="shared" si="16"/>
        <v>0</v>
      </c>
      <c r="E361" s="640">
        <f>IF(Admin!$J$46="Yes",0,1)</f>
        <v>0</v>
      </c>
      <c r="F361" s="640">
        <f t="shared" si="17"/>
        <v>1</v>
      </c>
      <c r="G361" s="641" t="s">
        <v>303</v>
      </c>
    </row>
    <row r="362" spans="1:7" s="11" customFormat="1" hidden="1">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idden="1">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idden="1">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idden="1">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idden="1">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idden="1">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idden="1">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idden="1">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idden="1">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idden="1">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idden="1">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idden="1">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idden="1">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idden="1">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c r="A376" s="878">
        <f>Tasks!B85</f>
        <v>17</v>
      </c>
      <c r="B376" s="879">
        <f>Tasks!C85</f>
        <v>0</v>
      </c>
      <c r="C376" s="639">
        <f t="shared" si="15"/>
        <v>0</v>
      </c>
      <c r="D376" s="640">
        <f t="shared" si="16"/>
        <v>1</v>
      </c>
      <c r="E376" s="640" t="s">
        <v>100</v>
      </c>
      <c r="F376" s="640">
        <f t="shared" si="17"/>
        <v>1</v>
      </c>
      <c r="G376" s="641" t="s">
        <v>303</v>
      </c>
    </row>
    <row r="377" spans="1:7" s="11" customFormat="1" hidden="1">
      <c r="A377" s="880" t="str">
        <f>CONCATENATE("P1"," ",Admin!$F$39)</f>
        <v>P1 Anirudh</v>
      </c>
      <c r="B377" s="881" t="e">
        <f>VLOOKUP($A$376,Pilot1!$A$10:$E$59,5, FALSE)</f>
        <v>#N/A</v>
      </c>
      <c r="C377" s="639">
        <f t="shared" si="15"/>
        <v>1</v>
      </c>
      <c r="D377" s="640">
        <f t="shared" si="16"/>
        <v>0</v>
      </c>
      <c r="E377" s="640">
        <f>IF(Admin!$J$39="Yes",0,1)</f>
        <v>1</v>
      </c>
      <c r="F377" s="640">
        <f t="shared" si="17"/>
        <v>2</v>
      </c>
      <c r="G377" s="641" t="s">
        <v>303</v>
      </c>
    </row>
    <row r="378" spans="1:7" s="11" customFormat="1" ht="25.5" hidden="1">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idden="1">
      <c r="A379" s="880" t="str">
        <f>CONCATENATE(Admin!$C$41," ",Admin!$F$41)</f>
        <v>1 Praneeth</v>
      </c>
      <c r="B379" s="881" t="e">
        <f>VLOOKUP($A$376,'P1'!$A$10:$E$59,5, FALSE)</f>
        <v>#N/A</v>
      </c>
      <c r="C379" s="639">
        <f t="shared" si="15"/>
        <v>1</v>
      </c>
      <c r="D379" s="640">
        <f t="shared" si="16"/>
        <v>0</v>
      </c>
      <c r="E379" s="640">
        <f>IF(Admin!$J$41="Yes",0,1)</f>
        <v>0</v>
      </c>
      <c r="F379" s="640">
        <f t="shared" si="17"/>
        <v>1</v>
      </c>
      <c r="G379" s="641" t="s">
        <v>303</v>
      </c>
    </row>
    <row r="380" spans="1:7" s="11" customFormat="1" hidden="1">
      <c r="A380" s="880" t="str">
        <f>CONCATENATE(Admin!$C$42," ",Admin!$F$42)</f>
        <v>2 vishal</v>
      </c>
      <c r="B380" s="881" t="e">
        <f>VLOOKUP($A$376,'P2'!$A$10:$E$59,5, FALSE)</f>
        <v>#N/A</v>
      </c>
      <c r="C380" s="639">
        <f t="shared" si="15"/>
        <v>1</v>
      </c>
      <c r="D380" s="640">
        <f t="shared" si="16"/>
        <v>0</v>
      </c>
      <c r="E380" s="640">
        <f>IF(Admin!$J$42="Yes",0,1)</f>
        <v>0</v>
      </c>
      <c r="F380" s="640">
        <f t="shared" si="17"/>
        <v>1</v>
      </c>
      <c r="G380" s="641" t="s">
        <v>303</v>
      </c>
    </row>
    <row r="381" spans="1:7" s="11" customFormat="1" hidden="1">
      <c r="A381" s="880" t="str">
        <f>CONCATENATE(Admin!$C$43," ",Admin!$F$43)</f>
        <v>3 merin</v>
      </c>
      <c r="B381" s="881" t="e">
        <f>VLOOKUP($A$376,'P3'!$A$10:$E$59,5, FALSE)</f>
        <v>#N/A</v>
      </c>
      <c r="C381" s="639">
        <f t="shared" si="15"/>
        <v>1</v>
      </c>
      <c r="D381" s="640">
        <f t="shared" si="16"/>
        <v>0</v>
      </c>
      <c r="E381" s="640">
        <f>IF(Admin!$J$43="Yes",0,1)</f>
        <v>0</v>
      </c>
      <c r="F381" s="640">
        <f t="shared" si="17"/>
        <v>1</v>
      </c>
      <c r="G381" s="641" t="s">
        <v>303</v>
      </c>
    </row>
    <row r="382" spans="1:7" s="11" customFormat="1" ht="25.5" hidden="1">
      <c r="A382" s="880" t="str">
        <f>CONCATENATE(Admin!$C$44," ",Admin!$F$44)</f>
        <v>4 yashwanth</v>
      </c>
      <c r="B382" s="881" t="e">
        <f>VLOOKUP($A$376,'P4'!$A$10:$E$59,5, FALSE)</f>
        <v>#N/A</v>
      </c>
      <c r="C382" s="639">
        <f t="shared" si="15"/>
        <v>1</v>
      </c>
      <c r="D382" s="640">
        <f t="shared" si="16"/>
        <v>0</v>
      </c>
      <c r="E382" s="640">
        <f>IF(Admin!$J$44="Yes",0,1)</f>
        <v>0</v>
      </c>
      <c r="F382" s="640">
        <f t="shared" si="17"/>
        <v>1</v>
      </c>
      <c r="G382" s="641" t="s">
        <v>303</v>
      </c>
    </row>
    <row r="383" spans="1:7" s="11" customFormat="1" hidden="1">
      <c r="A383" s="880" t="str">
        <f>CONCATENATE(Admin!$C$45," ",Admin!$F$45)</f>
        <v>5 Rohan</v>
      </c>
      <c r="B383" s="881" t="e">
        <f>VLOOKUP($A$376,'P5'!$A$10:$E$59,5, FALSE)</f>
        <v>#N/A</v>
      </c>
      <c r="C383" s="639">
        <f t="shared" si="15"/>
        <v>1</v>
      </c>
      <c r="D383" s="640">
        <f t="shared" si="16"/>
        <v>0</v>
      </c>
      <c r="E383" s="640">
        <f>IF(Admin!$J$45="Yes",0,1)</f>
        <v>0</v>
      </c>
      <c r="F383" s="640">
        <f t="shared" si="17"/>
        <v>1</v>
      </c>
      <c r="G383" s="641" t="s">
        <v>303</v>
      </c>
    </row>
    <row r="384" spans="1:7" s="11" customFormat="1" hidden="1">
      <c r="A384" s="880" t="str">
        <f>CONCATENATE(Admin!$C$46," ",Admin!$F$46)</f>
        <v xml:space="preserve">6 </v>
      </c>
      <c r="B384" s="881" t="e">
        <f>VLOOKUP($A$376,'P6'!$A$10:$E$59,5, FALSE)</f>
        <v>#N/A</v>
      </c>
      <c r="C384" s="639">
        <f t="shared" si="15"/>
        <v>1</v>
      </c>
      <c r="D384" s="640">
        <f t="shared" si="16"/>
        <v>0</v>
      </c>
      <c r="E384" s="640">
        <f>IF(Admin!$J$46="Yes",0,1)</f>
        <v>0</v>
      </c>
      <c r="F384" s="640">
        <f t="shared" si="17"/>
        <v>1</v>
      </c>
      <c r="G384" s="641" t="s">
        <v>303</v>
      </c>
    </row>
    <row r="385" spans="1:7" s="11" customFormat="1" hidden="1">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idden="1">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idden="1">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idden="1">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idden="1">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idden="1">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idden="1">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idden="1">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idden="1">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idden="1">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idden="1">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idden="1">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idden="1">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idden="1">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c r="A399" s="878">
        <f>Tasks!B86</f>
        <v>18</v>
      </c>
      <c r="B399" s="879">
        <f>Tasks!C86</f>
        <v>0</v>
      </c>
      <c r="C399" s="639">
        <f t="shared" si="18"/>
        <v>0</v>
      </c>
      <c r="D399" s="640">
        <f t="shared" si="19"/>
        <v>1</v>
      </c>
      <c r="E399" s="640" t="s">
        <v>100</v>
      </c>
      <c r="F399" s="640">
        <f t="shared" si="20"/>
        <v>1</v>
      </c>
      <c r="G399" s="641" t="s">
        <v>303</v>
      </c>
    </row>
    <row r="400" spans="1:7" s="11" customFormat="1" hidden="1">
      <c r="A400" s="880" t="str">
        <f>CONCATENATE("P1"," ",Admin!$F$39)</f>
        <v>P1 Anirudh</v>
      </c>
      <c r="B400" s="881" t="e">
        <f>VLOOKUP($A$399,Pilot1!$A$10:$E$59,5, FALSE)</f>
        <v>#N/A</v>
      </c>
      <c r="C400" s="639">
        <f t="shared" si="18"/>
        <v>1</v>
      </c>
      <c r="D400" s="640">
        <f t="shared" si="19"/>
        <v>0</v>
      </c>
      <c r="E400" s="640">
        <f>IF(Admin!$J$39="Yes",0,1)</f>
        <v>1</v>
      </c>
      <c r="F400" s="640">
        <f t="shared" si="20"/>
        <v>2</v>
      </c>
      <c r="G400" s="641" t="s">
        <v>303</v>
      </c>
    </row>
    <row r="401" spans="1:7" s="11" customFormat="1" ht="25.5" hidden="1">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idden="1">
      <c r="A402" s="880" t="str">
        <f>CONCATENATE(Admin!$C$41," ",Admin!$F$41)</f>
        <v>1 Praneeth</v>
      </c>
      <c r="B402" s="881" t="e">
        <f>VLOOKUP($A$399,'P1'!$A$10:$E$59,5, FALSE)</f>
        <v>#N/A</v>
      </c>
      <c r="C402" s="639">
        <f t="shared" si="18"/>
        <v>1</v>
      </c>
      <c r="D402" s="640">
        <f t="shared" si="19"/>
        <v>0</v>
      </c>
      <c r="E402" s="640">
        <f>IF(Admin!$J$41="Yes",0,1)</f>
        <v>0</v>
      </c>
      <c r="F402" s="640">
        <f t="shared" si="20"/>
        <v>1</v>
      </c>
      <c r="G402" s="641" t="s">
        <v>303</v>
      </c>
    </row>
    <row r="403" spans="1:7" s="11" customFormat="1" hidden="1">
      <c r="A403" s="880" t="str">
        <f>CONCATENATE(Admin!$C$42," ",Admin!$F$42)</f>
        <v>2 vishal</v>
      </c>
      <c r="B403" s="881" t="e">
        <f>VLOOKUP($A$399,'P2'!$A$10:$E$59,5, FALSE)</f>
        <v>#N/A</v>
      </c>
      <c r="C403" s="639">
        <f t="shared" si="18"/>
        <v>1</v>
      </c>
      <c r="D403" s="640">
        <f t="shared" si="19"/>
        <v>0</v>
      </c>
      <c r="E403" s="640">
        <f>IF(Admin!$J$42="Yes",0,1)</f>
        <v>0</v>
      </c>
      <c r="F403" s="640">
        <f t="shared" si="20"/>
        <v>1</v>
      </c>
      <c r="G403" s="641" t="s">
        <v>303</v>
      </c>
    </row>
    <row r="404" spans="1:7" s="11" customFormat="1" hidden="1">
      <c r="A404" s="880" t="str">
        <f>CONCATENATE(Admin!$C$43," ",Admin!$F$43)</f>
        <v>3 merin</v>
      </c>
      <c r="B404" s="881" t="e">
        <f>VLOOKUP($A$399,'P3'!$A$10:$E$59,5, FALSE)</f>
        <v>#N/A</v>
      </c>
      <c r="C404" s="639">
        <f t="shared" si="18"/>
        <v>1</v>
      </c>
      <c r="D404" s="640">
        <f t="shared" si="19"/>
        <v>0</v>
      </c>
      <c r="E404" s="640">
        <f>IF(Admin!$J$43="Yes",0,1)</f>
        <v>0</v>
      </c>
      <c r="F404" s="640">
        <f t="shared" si="20"/>
        <v>1</v>
      </c>
      <c r="G404" s="641" t="s">
        <v>303</v>
      </c>
    </row>
    <row r="405" spans="1:7" s="11" customFormat="1" ht="25.5" hidden="1">
      <c r="A405" s="880" t="str">
        <f>CONCATENATE(Admin!$C$44," ",Admin!$F$44)</f>
        <v>4 yashwanth</v>
      </c>
      <c r="B405" s="881" t="e">
        <f>VLOOKUP($A$399,'P4'!$A$10:$E$59,5, FALSE)</f>
        <v>#N/A</v>
      </c>
      <c r="C405" s="639">
        <f t="shared" si="18"/>
        <v>1</v>
      </c>
      <c r="D405" s="640">
        <f t="shared" si="19"/>
        <v>0</v>
      </c>
      <c r="E405" s="640">
        <f>IF(Admin!$J$44="Yes",0,1)</f>
        <v>0</v>
      </c>
      <c r="F405" s="640">
        <f t="shared" si="20"/>
        <v>1</v>
      </c>
      <c r="G405" s="641" t="s">
        <v>303</v>
      </c>
    </row>
    <row r="406" spans="1:7" s="11" customFormat="1" hidden="1">
      <c r="A406" s="880" t="str">
        <f>CONCATENATE(Admin!$C$45," ",Admin!$F$45)</f>
        <v>5 Rohan</v>
      </c>
      <c r="B406" s="881" t="e">
        <f>VLOOKUP($A$399,'P5'!$A$10:$E$59,5, FALSE)</f>
        <v>#N/A</v>
      </c>
      <c r="C406" s="639">
        <f t="shared" si="18"/>
        <v>1</v>
      </c>
      <c r="D406" s="640">
        <f t="shared" si="19"/>
        <v>0</v>
      </c>
      <c r="E406" s="640">
        <f>IF(Admin!$J$45="Yes",0,1)</f>
        <v>0</v>
      </c>
      <c r="F406" s="640">
        <f t="shared" si="20"/>
        <v>1</v>
      </c>
      <c r="G406" s="641" t="s">
        <v>303</v>
      </c>
    </row>
    <row r="407" spans="1:7" s="11" customFormat="1" hidden="1">
      <c r="A407" s="880" t="str">
        <f>CONCATENATE(Admin!$C$46," ",Admin!$F$46)</f>
        <v xml:space="preserve">6 </v>
      </c>
      <c r="B407" s="881" t="e">
        <f>VLOOKUP($A$399,'P6'!$A$10:$E$59,5, FALSE)</f>
        <v>#N/A</v>
      </c>
      <c r="C407" s="639">
        <f t="shared" si="18"/>
        <v>1</v>
      </c>
      <c r="D407" s="640">
        <f t="shared" si="19"/>
        <v>0</v>
      </c>
      <c r="E407" s="640">
        <f>IF(Admin!$J$46="Yes",0,1)</f>
        <v>0</v>
      </c>
      <c r="F407" s="640">
        <f t="shared" si="20"/>
        <v>1</v>
      </c>
      <c r="G407" s="641" t="s">
        <v>303</v>
      </c>
    </row>
    <row r="408" spans="1:7" s="11" customFormat="1" hidden="1">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idden="1">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idden="1">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idden="1">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idden="1">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idden="1">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idden="1">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idden="1">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idden="1">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idden="1">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idden="1">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idden="1">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idden="1">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idden="1">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c r="A422" s="878">
        <f>Tasks!B87</f>
        <v>19</v>
      </c>
      <c r="B422" s="879">
        <f>Tasks!C87</f>
        <v>0</v>
      </c>
      <c r="C422" s="639">
        <f t="shared" si="18"/>
        <v>0</v>
      </c>
      <c r="D422" s="640">
        <f t="shared" si="19"/>
        <v>1</v>
      </c>
      <c r="E422" s="640" t="s">
        <v>100</v>
      </c>
      <c r="F422" s="640">
        <f t="shared" si="20"/>
        <v>1</v>
      </c>
      <c r="G422" s="641" t="s">
        <v>303</v>
      </c>
    </row>
    <row r="423" spans="1:7" s="11" customFormat="1" hidden="1">
      <c r="A423" s="880" t="str">
        <f>CONCATENATE("P1"," ",Admin!$F$39)</f>
        <v>P1 Anirudh</v>
      </c>
      <c r="B423" s="881" t="e">
        <f>VLOOKUP($A$422,Pilot1!$A$10:$E$59,5, FALSE)</f>
        <v>#N/A</v>
      </c>
      <c r="C423" s="639">
        <f t="shared" si="18"/>
        <v>1</v>
      </c>
      <c r="D423" s="640">
        <f t="shared" si="19"/>
        <v>0</v>
      </c>
      <c r="E423" s="640">
        <f>IF(Admin!$J$39="Yes",0,1)</f>
        <v>1</v>
      </c>
      <c r="F423" s="640">
        <f t="shared" si="20"/>
        <v>2</v>
      </c>
      <c r="G423" s="641" t="s">
        <v>303</v>
      </c>
    </row>
    <row r="424" spans="1:7" s="11" customFormat="1" ht="25.5" hidden="1">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idden="1">
      <c r="A425" s="880" t="str">
        <f>CONCATENATE(Admin!$C$41," ",Admin!$F$41)</f>
        <v>1 Praneeth</v>
      </c>
      <c r="B425" s="881" t="e">
        <f>VLOOKUP($A$422,'P1'!$A$10:$E$59,5, FALSE)</f>
        <v>#N/A</v>
      </c>
      <c r="C425" s="639">
        <f t="shared" si="18"/>
        <v>1</v>
      </c>
      <c r="D425" s="640">
        <f t="shared" si="19"/>
        <v>0</v>
      </c>
      <c r="E425" s="640">
        <f>IF(Admin!$J$41="Yes",0,1)</f>
        <v>0</v>
      </c>
      <c r="F425" s="640">
        <f t="shared" si="20"/>
        <v>1</v>
      </c>
      <c r="G425" s="641" t="s">
        <v>303</v>
      </c>
    </row>
    <row r="426" spans="1:7" s="11" customFormat="1" hidden="1">
      <c r="A426" s="880" t="str">
        <f>CONCATENATE(Admin!$C$42," ",Admin!$F$42)</f>
        <v>2 vishal</v>
      </c>
      <c r="B426" s="881" t="e">
        <f>VLOOKUP($A$422,'P2'!$A$10:$E$59,5, FALSE)</f>
        <v>#N/A</v>
      </c>
      <c r="C426" s="639">
        <f t="shared" si="18"/>
        <v>1</v>
      </c>
      <c r="D426" s="640">
        <f t="shared" si="19"/>
        <v>0</v>
      </c>
      <c r="E426" s="640">
        <f>IF(Admin!$J$42="Yes",0,1)</f>
        <v>0</v>
      </c>
      <c r="F426" s="640">
        <f t="shared" si="20"/>
        <v>1</v>
      </c>
      <c r="G426" s="641" t="s">
        <v>303</v>
      </c>
    </row>
    <row r="427" spans="1:7" s="11" customFormat="1" hidden="1">
      <c r="A427" s="880" t="str">
        <f>CONCATENATE(Admin!$C$43," ",Admin!$F$43)</f>
        <v>3 merin</v>
      </c>
      <c r="B427" s="881" t="e">
        <f>VLOOKUP($A$422,'P3'!$A$10:$E$59,5, FALSE)</f>
        <v>#N/A</v>
      </c>
      <c r="C427" s="639">
        <f t="shared" si="18"/>
        <v>1</v>
      </c>
      <c r="D427" s="640">
        <f t="shared" si="19"/>
        <v>0</v>
      </c>
      <c r="E427" s="640">
        <f>IF(Admin!$J$43="Yes",0,1)</f>
        <v>0</v>
      </c>
      <c r="F427" s="640">
        <f t="shared" si="20"/>
        <v>1</v>
      </c>
      <c r="G427" s="641" t="s">
        <v>303</v>
      </c>
    </row>
    <row r="428" spans="1:7" s="11" customFormat="1" ht="25.5" hidden="1">
      <c r="A428" s="880" t="str">
        <f>CONCATENATE(Admin!$C$44," ",Admin!$F$44)</f>
        <v>4 yashwanth</v>
      </c>
      <c r="B428" s="881" t="e">
        <f>VLOOKUP($A$422,'P4'!$A$10:$E$59,5, FALSE)</f>
        <v>#N/A</v>
      </c>
      <c r="C428" s="639">
        <f t="shared" si="18"/>
        <v>1</v>
      </c>
      <c r="D428" s="640">
        <f t="shared" si="19"/>
        <v>0</v>
      </c>
      <c r="E428" s="640">
        <f>IF(Admin!$J$44="Yes",0,1)</f>
        <v>0</v>
      </c>
      <c r="F428" s="640">
        <f t="shared" si="20"/>
        <v>1</v>
      </c>
      <c r="G428" s="641" t="s">
        <v>303</v>
      </c>
    </row>
    <row r="429" spans="1:7" s="11" customFormat="1" hidden="1">
      <c r="A429" s="880" t="str">
        <f>CONCATENATE(Admin!$C$45," ",Admin!$F$45)</f>
        <v>5 Rohan</v>
      </c>
      <c r="B429" s="881" t="e">
        <f>VLOOKUP($A$422,'P5'!$A$10:$E$59,5, FALSE)</f>
        <v>#N/A</v>
      </c>
      <c r="C429" s="639">
        <f t="shared" si="18"/>
        <v>1</v>
      </c>
      <c r="D429" s="640">
        <f t="shared" si="19"/>
        <v>0</v>
      </c>
      <c r="E429" s="640">
        <f>IF(Admin!$J$45="Yes",0,1)</f>
        <v>0</v>
      </c>
      <c r="F429" s="640">
        <f t="shared" si="20"/>
        <v>1</v>
      </c>
      <c r="G429" s="641" t="s">
        <v>303</v>
      </c>
    </row>
    <row r="430" spans="1:7" s="11" customFormat="1" hidden="1">
      <c r="A430" s="880" t="str">
        <f>CONCATENATE(Admin!$C$46," ",Admin!$F$46)</f>
        <v xml:space="preserve">6 </v>
      </c>
      <c r="B430" s="881" t="e">
        <f>VLOOKUP($A$422,'P6'!$A$10:$E$59,5, FALSE)</f>
        <v>#N/A</v>
      </c>
      <c r="C430" s="639">
        <f t="shared" si="18"/>
        <v>1</v>
      </c>
      <c r="D430" s="640">
        <f t="shared" si="19"/>
        <v>0</v>
      </c>
      <c r="E430" s="640">
        <f>IF(Admin!$J$46="Yes",0,1)</f>
        <v>0</v>
      </c>
      <c r="F430" s="640">
        <f t="shared" si="20"/>
        <v>1</v>
      </c>
      <c r="G430" s="641" t="s">
        <v>303</v>
      </c>
    </row>
    <row r="431" spans="1:7" s="11" customFormat="1" hidden="1">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idden="1">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idden="1">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idden="1">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idden="1">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idden="1">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idden="1">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idden="1">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idden="1">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idden="1">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idden="1">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idden="1">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idden="1">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idden="1">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c r="A445" s="878">
        <f>Tasks!B88</f>
        <v>20</v>
      </c>
      <c r="B445" s="879">
        <f>Tasks!C88</f>
        <v>0</v>
      </c>
      <c r="C445" s="639">
        <f t="shared" si="18"/>
        <v>0</v>
      </c>
      <c r="D445" s="640">
        <f t="shared" si="19"/>
        <v>1</v>
      </c>
      <c r="E445" s="640" t="s">
        <v>100</v>
      </c>
      <c r="F445" s="640">
        <f t="shared" si="20"/>
        <v>1</v>
      </c>
      <c r="G445" s="641" t="s">
        <v>303</v>
      </c>
    </row>
    <row r="446" spans="1:7" s="11" customFormat="1" hidden="1">
      <c r="A446" s="880" t="str">
        <f>CONCATENATE("P1"," ",Admin!$F$39)</f>
        <v>P1 Anirudh</v>
      </c>
      <c r="B446" s="881" t="e">
        <f>VLOOKUP($A$445,Pilot1!$A$10:$E$59,5, FALSE)</f>
        <v>#N/A</v>
      </c>
      <c r="C446" s="639">
        <f t="shared" si="18"/>
        <v>1</v>
      </c>
      <c r="D446" s="640">
        <f t="shared" si="19"/>
        <v>0</v>
      </c>
      <c r="E446" s="640">
        <f>IF(Admin!$J$39="Yes",0,1)</f>
        <v>1</v>
      </c>
      <c r="F446" s="640">
        <f t="shared" si="20"/>
        <v>2</v>
      </c>
      <c r="G446" s="641" t="s">
        <v>303</v>
      </c>
    </row>
    <row r="447" spans="1:7" s="11" customFormat="1" ht="25.5" hidden="1">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idden="1">
      <c r="A448" s="880" t="str">
        <f>CONCATENATE(Admin!$C$41," ",Admin!$F$41)</f>
        <v>1 Praneeth</v>
      </c>
      <c r="B448" s="881" t="e">
        <f>VLOOKUP($A$445,'P1'!$A$10:$E$59,5, FALSE)</f>
        <v>#N/A</v>
      </c>
      <c r="C448" s="639">
        <f t="shared" si="18"/>
        <v>1</v>
      </c>
      <c r="D448" s="640">
        <f t="shared" si="19"/>
        <v>0</v>
      </c>
      <c r="E448" s="640">
        <f>IF(Admin!$J$41="Yes",0,1)</f>
        <v>0</v>
      </c>
      <c r="F448" s="640">
        <f t="shared" si="20"/>
        <v>1</v>
      </c>
      <c r="G448" s="641" t="s">
        <v>303</v>
      </c>
    </row>
    <row r="449" spans="1:7" s="11" customFormat="1" hidden="1">
      <c r="A449" s="880" t="str">
        <f>CONCATENATE(Admin!$C$42," ",Admin!$F$42)</f>
        <v>2 vishal</v>
      </c>
      <c r="B449" s="881" t="e">
        <f>VLOOKUP($A$445,'P2'!$A$10:$E$59,5, FALSE)</f>
        <v>#N/A</v>
      </c>
      <c r="C449" s="639">
        <f t="shared" si="18"/>
        <v>1</v>
      </c>
      <c r="D449" s="640">
        <f t="shared" si="19"/>
        <v>0</v>
      </c>
      <c r="E449" s="640">
        <f>IF(Admin!$J$42="Yes",0,1)</f>
        <v>0</v>
      </c>
      <c r="F449" s="640">
        <f t="shared" si="20"/>
        <v>1</v>
      </c>
      <c r="G449" s="641" t="s">
        <v>303</v>
      </c>
    </row>
    <row r="450" spans="1:7" s="11" customFormat="1" hidden="1">
      <c r="A450" s="880" t="str">
        <f>CONCATENATE(Admin!$C$43," ",Admin!$F$43)</f>
        <v>3 merin</v>
      </c>
      <c r="B450" s="881" t="e">
        <f>VLOOKUP($A$445,'P3'!$A$10:$E$59,5, FALSE)</f>
        <v>#N/A</v>
      </c>
      <c r="C450" s="639">
        <f t="shared" si="18"/>
        <v>1</v>
      </c>
      <c r="D450" s="640">
        <f t="shared" si="19"/>
        <v>0</v>
      </c>
      <c r="E450" s="640">
        <f>IF(Admin!$J$43="Yes",0,1)</f>
        <v>0</v>
      </c>
      <c r="F450" s="640">
        <f t="shared" si="20"/>
        <v>1</v>
      </c>
      <c r="G450" s="641" t="s">
        <v>303</v>
      </c>
    </row>
    <row r="451" spans="1:7" s="11" customFormat="1" ht="25.5" hidden="1">
      <c r="A451" s="880" t="str">
        <f>CONCATENATE(Admin!$C$44," ",Admin!$F$44)</f>
        <v>4 yashwanth</v>
      </c>
      <c r="B451" s="881" t="e">
        <f>VLOOKUP($A$445,'P4'!$A$10:$E$59,5, FALSE)</f>
        <v>#N/A</v>
      </c>
      <c r="C451" s="639">
        <f t="shared" si="18"/>
        <v>1</v>
      </c>
      <c r="D451" s="640">
        <f t="shared" si="19"/>
        <v>0</v>
      </c>
      <c r="E451" s="640">
        <f>IF(Admin!$J$44="Yes",0,1)</f>
        <v>0</v>
      </c>
      <c r="F451" s="640">
        <f t="shared" si="20"/>
        <v>1</v>
      </c>
      <c r="G451" s="641" t="s">
        <v>303</v>
      </c>
    </row>
    <row r="452" spans="1:7" s="11" customFormat="1" hidden="1">
      <c r="A452" s="880" t="str">
        <f>CONCATENATE(Admin!$C$45," ",Admin!$F$45)</f>
        <v>5 Rohan</v>
      </c>
      <c r="B452" s="881" t="e">
        <f>VLOOKUP($A$445,'P5'!$A$10:$E$59,5, FALSE)</f>
        <v>#N/A</v>
      </c>
      <c r="C452" s="639">
        <f t="shared" si="18"/>
        <v>1</v>
      </c>
      <c r="D452" s="640">
        <f t="shared" si="19"/>
        <v>0</v>
      </c>
      <c r="E452" s="640">
        <f>IF(Admin!$J$45="Yes",0,1)</f>
        <v>0</v>
      </c>
      <c r="F452" s="640">
        <f t="shared" si="20"/>
        <v>1</v>
      </c>
      <c r="G452" s="641" t="s">
        <v>303</v>
      </c>
    </row>
    <row r="453" spans="1:7" s="11" customFormat="1" hidden="1">
      <c r="A453" s="880" t="str">
        <f>CONCATENATE(Admin!$C$46," ",Admin!$F$46)</f>
        <v xml:space="preserve">6 </v>
      </c>
      <c r="B453" s="881" t="e">
        <f>VLOOKUP($A$445,'P6'!$A$10:$E$59,5, FALSE)</f>
        <v>#N/A</v>
      </c>
      <c r="C453" s="639">
        <f t="shared" si="18"/>
        <v>1</v>
      </c>
      <c r="D453" s="640">
        <f t="shared" si="19"/>
        <v>0</v>
      </c>
      <c r="E453" s="640">
        <f>IF(Admin!$J$46="Yes",0,1)</f>
        <v>0</v>
      </c>
      <c r="F453" s="640">
        <f t="shared" si="20"/>
        <v>1</v>
      </c>
      <c r="G453" s="641" t="s">
        <v>303</v>
      </c>
    </row>
    <row r="454" spans="1:7" s="11" customFormat="1" hidden="1">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idden="1">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idden="1">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idden="1">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idden="1">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idden="1">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idden="1">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idden="1">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idden="1">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idden="1">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idden="1">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idden="1">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idden="1">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idden="1">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c r="A468" s="878">
        <f>Tasks!B89</f>
        <v>21</v>
      </c>
      <c r="B468" s="879">
        <f>Tasks!C89</f>
        <v>0</v>
      </c>
      <c r="C468" s="639">
        <f t="shared" si="21"/>
        <v>0</v>
      </c>
      <c r="D468" s="640">
        <f t="shared" si="22"/>
        <v>1</v>
      </c>
      <c r="E468" s="640" t="s">
        <v>100</v>
      </c>
      <c r="F468" s="640">
        <f t="shared" si="23"/>
        <v>1</v>
      </c>
      <c r="G468" s="641" t="s">
        <v>303</v>
      </c>
    </row>
    <row r="469" spans="1:7" s="11" customFormat="1" hidden="1">
      <c r="A469" s="880" t="str">
        <f>CONCATENATE("P1"," ",Admin!$F$39)</f>
        <v>P1 Anirudh</v>
      </c>
      <c r="B469" s="881" t="e">
        <f>VLOOKUP($A$468,Pilot1!$A$10:$E$59,5, FALSE)</f>
        <v>#N/A</v>
      </c>
      <c r="C469" s="639">
        <f t="shared" si="21"/>
        <v>1</v>
      </c>
      <c r="D469" s="640">
        <f t="shared" si="22"/>
        <v>0</v>
      </c>
      <c r="E469" s="640">
        <f>IF(Admin!$J$39="Yes",0,1)</f>
        <v>1</v>
      </c>
      <c r="F469" s="640">
        <f t="shared" si="23"/>
        <v>2</v>
      </c>
      <c r="G469" s="641" t="s">
        <v>303</v>
      </c>
    </row>
    <row r="470" spans="1:7" s="11" customFormat="1" ht="25.5" hidden="1">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idden="1">
      <c r="A471" s="880" t="str">
        <f>CONCATENATE(Admin!$C$41," ",Admin!$F$41)</f>
        <v>1 Praneeth</v>
      </c>
      <c r="B471" s="881" t="e">
        <f>VLOOKUP($A$468,'P1'!$A$10:$E$59,5, FALSE)</f>
        <v>#N/A</v>
      </c>
      <c r="C471" s="639">
        <f t="shared" si="21"/>
        <v>1</v>
      </c>
      <c r="D471" s="640">
        <f t="shared" si="22"/>
        <v>0</v>
      </c>
      <c r="E471" s="640">
        <f>IF(Admin!$J$41="Yes",0,1)</f>
        <v>0</v>
      </c>
      <c r="F471" s="640">
        <f t="shared" si="23"/>
        <v>1</v>
      </c>
      <c r="G471" s="641" t="s">
        <v>303</v>
      </c>
    </row>
    <row r="472" spans="1:7" s="11" customFormat="1" hidden="1">
      <c r="A472" s="880" t="str">
        <f>CONCATENATE(Admin!$C$42," ",Admin!$F$42)</f>
        <v>2 vishal</v>
      </c>
      <c r="B472" s="881" t="e">
        <f>VLOOKUP($A$468,'P2'!$A$10:$E$59,5, FALSE)</f>
        <v>#N/A</v>
      </c>
      <c r="C472" s="639">
        <f t="shared" si="21"/>
        <v>1</v>
      </c>
      <c r="D472" s="640">
        <f t="shared" si="22"/>
        <v>0</v>
      </c>
      <c r="E472" s="640">
        <f>IF(Admin!$J$42="Yes",0,1)</f>
        <v>0</v>
      </c>
      <c r="F472" s="640">
        <f t="shared" si="23"/>
        <v>1</v>
      </c>
      <c r="G472" s="641" t="s">
        <v>303</v>
      </c>
    </row>
    <row r="473" spans="1:7" s="11" customFormat="1" hidden="1">
      <c r="A473" s="880" t="str">
        <f>CONCATENATE(Admin!$C$43," ",Admin!$F$43)</f>
        <v>3 merin</v>
      </c>
      <c r="B473" s="881" t="e">
        <f>VLOOKUP($A$468,'P3'!$A$10:$E$59,5, FALSE)</f>
        <v>#N/A</v>
      </c>
      <c r="C473" s="639">
        <f t="shared" si="21"/>
        <v>1</v>
      </c>
      <c r="D473" s="640">
        <f t="shared" si="22"/>
        <v>0</v>
      </c>
      <c r="E473" s="640">
        <f>IF(Admin!$J$43="Yes",0,1)</f>
        <v>0</v>
      </c>
      <c r="F473" s="640">
        <f t="shared" si="23"/>
        <v>1</v>
      </c>
      <c r="G473" s="641" t="s">
        <v>303</v>
      </c>
    </row>
    <row r="474" spans="1:7" s="11" customFormat="1" ht="25.5" hidden="1">
      <c r="A474" s="880" t="str">
        <f>CONCATENATE(Admin!$C$44," ",Admin!$F$44)</f>
        <v>4 yashwanth</v>
      </c>
      <c r="B474" s="881" t="e">
        <f>VLOOKUP($A$468,'P4'!$A$10:$E$59,5, FALSE)</f>
        <v>#N/A</v>
      </c>
      <c r="C474" s="639">
        <f t="shared" si="21"/>
        <v>1</v>
      </c>
      <c r="D474" s="640">
        <f t="shared" si="22"/>
        <v>0</v>
      </c>
      <c r="E474" s="640">
        <f>IF(Admin!$J$44="Yes",0,1)</f>
        <v>0</v>
      </c>
      <c r="F474" s="640">
        <f t="shared" si="23"/>
        <v>1</v>
      </c>
      <c r="G474" s="641" t="s">
        <v>303</v>
      </c>
    </row>
    <row r="475" spans="1:7" s="11" customFormat="1" hidden="1">
      <c r="A475" s="880" t="str">
        <f>CONCATENATE(Admin!$C$45," ",Admin!$F$45)</f>
        <v>5 Rohan</v>
      </c>
      <c r="B475" s="881" t="e">
        <f>VLOOKUP($A$468,'P5'!$A$10:$E$59,5, FALSE)</f>
        <v>#N/A</v>
      </c>
      <c r="C475" s="639">
        <f t="shared" si="21"/>
        <v>1</v>
      </c>
      <c r="D475" s="640">
        <f t="shared" si="22"/>
        <v>0</v>
      </c>
      <c r="E475" s="640">
        <f>IF(Admin!$J$45="Yes",0,1)</f>
        <v>0</v>
      </c>
      <c r="F475" s="640">
        <f t="shared" si="23"/>
        <v>1</v>
      </c>
      <c r="G475" s="641" t="s">
        <v>303</v>
      </c>
    </row>
    <row r="476" spans="1:7" s="11" customFormat="1" hidden="1">
      <c r="A476" s="880" t="str">
        <f>CONCATENATE(Admin!$C$46," ",Admin!$F$46)</f>
        <v xml:space="preserve">6 </v>
      </c>
      <c r="B476" s="881" t="e">
        <f>VLOOKUP($A$468,'P6'!$A$10:$E$59,5, FALSE)</f>
        <v>#N/A</v>
      </c>
      <c r="C476" s="639">
        <f t="shared" si="21"/>
        <v>1</v>
      </c>
      <c r="D476" s="640">
        <f t="shared" si="22"/>
        <v>0</v>
      </c>
      <c r="E476" s="640">
        <f>IF(Admin!$J$46="Yes",0,1)</f>
        <v>0</v>
      </c>
      <c r="F476" s="640">
        <f t="shared" si="23"/>
        <v>1</v>
      </c>
      <c r="G476" s="641" t="s">
        <v>303</v>
      </c>
    </row>
    <row r="477" spans="1:7" s="11" customFormat="1" hidden="1">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idden="1">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idden="1">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idden="1">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idden="1">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idden="1">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idden="1">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idden="1">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idden="1">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idden="1">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idden="1">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idden="1">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idden="1">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idden="1">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c r="A491" s="878">
        <f>Tasks!B90</f>
        <v>22</v>
      </c>
      <c r="B491" s="879">
        <f>Tasks!C90</f>
        <v>0</v>
      </c>
      <c r="C491" s="639">
        <f t="shared" si="21"/>
        <v>0</v>
      </c>
      <c r="D491" s="640">
        <f t="shared" si="22"/>
        <v>1</v>
      </c>
      <c r="E491" s="640" t="s">
        <v>100</v>
      </c>
      <c r="F491" s="640">
        <f t="shared" si="23"/>
        <v>1</v>
      </c>
      <c r="G491" s="641" t="s">
        <v>303</v>
      </c>
    </row>
    <row r="492" spans="1:7" s="11" customFormat="1" hidden="1">
      <c r="A492" s="880" t="str">
        <f>CONCATENATE("P1"," ",Admin!$F$39)</f>
        <v>P1 Anirudh</v>
      </c>
      <c r="B492" s="881" t="e">
        <f>VLOOKUP($A$491,Pilot1!$A$10:$E$59,5, FALSE)</f>
        <v>#N/A</v>
      </c>
      <c r="C492" s="639">
        <f t="shared" si="21"/>
        <v>1</v>
      </c>
      <c r="D492" s="640">
        <f t="shared" si="22"/>
        <v>0</v>
      </c>
      <c r="E492" s="640">
        <f>IF(Admin!$J$39="Yes",0,1)</f>
        <v>1</v>
      </c>
      <c r="F492" s="640">
        <f t="shared" si="23"/>
        <v>2</v>
      </c>
      <c r="G492" s="641" t="s">
        <v>303</v>
      </c>
    </row>
    <row r="493" spans="1:7" s="11" customFormat="1" ht="25.5" hidden="1">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idden="1">
      <c r="A494" s="880" t="str">
        <f>CONCATENATE(Admin!$C$41," ",Admin!$F$41)</f>
        <v>1 Praneeth</v>
      </c>
      <c r="B494" s="881" t="e">
        <f>VLOOKUP($A$491,'P1'!$A$10:$E$59,5, FALSE)</f>
        <v>#N/A</v>
      </c>
      <c r="C494" s="639">
        <f t="shared" si="21"/>
        <v>1</v>
      </c>
      <c r="D494" s="640">
        <f t="shared" si="22"/>
        <v>0</v>
      </c>
      <c r="E494" s="640">
        <f>IF(Admin!$J$41="Yes",0,1)</f>
        <v>0</v>
      </c>
      <c r="F494" s="640">
        <f t="shared" si="23"/>
        <v>1</v>
      </c>
      <c r="G494" s="641" t="s">
        <v>303</v>
      </c>
    </row>
    <row r="495" spans="1:7" s="11" customFormat="1" hidden="1">
      <c r="A495" s="880" t="str">
        <f>CONCATENATE(Admin!$C$42," ",Admin!$F$42)</f>
        <v>2 vishal</v>
      </c>
      <c r="B495" s="881" t="e">
        <f>VLOOKUP($A$491,'P2'!$A$10:$E$59,5, FALSE)</f>
        <v>#N/A</v>
      </c>
      <c r="C495" s="639">
        <f t="shared" si="21"/>
        <v>1</v>
      </c>
      <c r="D495" s="640">
        <f t="shared" si="22"/>
        <v>0</v>
      </c>
      <c r="E495" s="640">
        <f>IF(Admin!$J$42="Yes",0,1)</f>
        <v>0</v>
      </c>
      <c r="F495" s="640">
        <f t="shared" si="23"/>
        <v>1</v>
      </c>
      <c r="G495" s="641" t="s">
        <v>303</v>
      </c>
    </row>
    <row r="496" spans="1:7" s="11" customFormat="1" hidden="1">
      <c r="A496" s="880" t="str">
        <f>CONCATENATE(Admin!$C$43," ",Admin!$F$43)</f>
        <v>3 merin</v>
      </c>
      <c r="B496" s="881" t="e">
        <f>VLOOKUP($A$491,'P3'!$A$10:$E$59,5, FALSE)</f>
        <v>#N/A</v>
      </c>
      <c r="C496" s="639">
        <f t="shared" si="21"/>
        <v>1</v>
      </c>
      <c r="D496" s="640">
        <f t="shared" si="22"/>
        <v>0</v>
      </c>
      <c r="E496" s="640">
        <f>IF(Admin!$J$43="Yes",0,1)</f>
        <v>0</v>
      </c>
      <c r="F496" s="640">
        <f t="shared" si="23"/>
        <v>1</v>
      </c>
      <c r="G496" s="641" t="s">
        <v>303</v>
      </c>
    </row>
    <row r="497" spans="1:7" s="11" customFormat="1" ht="25.5" hidden="1">
      <c r="A497" s="880" t="str">
        <f>CONCATENATE(Admin!$C$44," ",Admin!$F$44)</f>
        <v>4 yashwanth</v>
      </c>
      <c r="B497" s="881" t="e">
        <f>VLOOKUP($A$491,'P4'!$A$10:$E$59,5, FALSE)</f>
        <v>#N/A</v>
      </c>
      <c r="C497" s="639">
        <f t="shared" si="21"/>
        <v>1</v>
      </c>
      <c r="D497" s="640">
        <f t="shared" si="22"/>
        <v>0</v>
      </c>
      <c r="E497" s="640">
        <f>IF(Admin!$J$44="Yes",0,1)</f>
        <v>0</v>
      </c>
      <c r="F497" s="640">
        <f t="shared" si="23"/>
        <v>1</v>
      </c>
      <c r="G497" s="641" t="s">
        <v>303</v>
      </c>
    </row>
    <row r="498" spans="1:7" s="11" customFormat="1" hidden="1">
      <c r="A498" s="880" t="str">
        <f>CONCATENATE(Admin!$C$45," ",Admin!$F$45)</f>
        <v>5 Rohan</v>
      </c>
      <c r="B498" s="881" t="e">
        <f>VLOOKUP($A$491,'P5'!$A$10:$E$59,5, FALSE)</f>
        <v>#N/A</v>
      </c>
      <c r="C498" s="639">
        <f t="shared" si="21"/>
        <v>1</v>
      </c>
      <c r="D498" s="640">
        <f t="shared" si="22"/>
        <v>0</v>
      </c>
      <c r="E498" s="640">
        <f>IF(Admin!$J$45="Yes",0,1)</f>
        <v>0</v>
      </c>
      <c r="F498" s="640">
        <f t="shared" si="23"/>
        <v>1</v>
      </c>
      <c r="G498" s="641" t="s">
        <v>303</v>
      </c>
    </row>
    <row r="499" spans="1:7" s="11" customFormat="1" hidden="1">
      <c r="A499" s="880" t="str">
        <f>CONCATENATE(Admin!$C$46," ",Admin!$F$46)</f>
        <v xml:space="preserve">6 </v>
      </c>
      <c r="B499" s="881" t="e">
        <f>VLOOKUP($A$491,'P6'!$A$10:$E$59,5, FALSE)</f>
        <v>#N/A</v>
      </c>
      <c r="C499" s="639">
        <f t="shared" si="21"/>
        <v>1</v>
      </c>
      <c r="D499" s="640">
        <f t="shared" si="22"/>
        <v>0</v>
      </c>
      <c r="E499" s="640">
        <f>IF(Admin!$J$46="Yes",0,1)</f>
        <v>0</v>
      </c>
      <c r="F499" s="640">
        <f t="shared" si="23"/>
        <v>1</v>
      </c>
      <c r="G499" s="641" t="s">
        <v>303</v>
      </c>
    </row>
    <row r="500" spans="1:7" s="11" customFormat="1" hidden="1">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idden="1">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idden="1">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idden="1">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idden="1">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idden="1">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idden="1">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idden="1">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idden="1">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idden="1">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idden="1">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idden="1">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idden="1">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idden="1">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c r="A514" s="878">
        <f>Tasks!B91</f>
        <v>23</v>
      </c>
      <c r="B514" s="879">
        <f>Tasks!C91</f>
        <v>0</v>
      </c>
      <c r="C514" s="639">
        <f t="shared" si="21"/>
        <v>0</v>
      </c>
      <c r="D514" s="640">
        <f t="shared" si="22"/>
        <v>1</v>
      </c>
      <c r="E514" s="640" t="s">
        <v>100</v>
      </c>
      <c r="F514" s="640">
        <f t="shared" si="23"/>
        <v>1</v>
      </c>
      <c r="G514" s="641" t="s">
        <v>303</v>
      </c>
    </row>
    <row r="515" spans="1:72" s="11" customFormat="1" hidden="1">
      <c r="A515" s="880" t="str">
        <f>CONCATENATE("P1"," ",Admin!$F$39)</f>
        <v>P1 Anirudh</v>
      </c>
      <c r="B515" s="881" t="e">
        <f>VLOOKUP($A$514,Pilot1!$A$10:$E$59,5, FALSE)</f>
        <v>#N/A</v>
      </c>
      <c r="C515" s="639">
        <f t="shared" si="21"/>
        <v>1</v>
      </c>
      <c r="D515" s="640">
        <f t="shared" si="22"/>
        <v>0</v>
      </c>
      <c r="E515" s="640">
        <f>IF(Admin!$J$39="Yes",0,1)</f>
        <v>1</v>
      </c>
      <c r="F515" s="640">
        <f t="shared" si="23"/>
        <v>2</v>
      </c>
      <c r="G515" s="641" t="s">
        <v>303</v>
      </c>
    </row>
    <row r="516" spans="1:72" s="11" customFormat="1" ht="25.5" hidden="1">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idden="1">
      <c r="A517" s="880" t="str">
        <f>CONCATENATE(Admin!$C$41," ",Admin!$F$41)</f>
        <v>1 Praneeth</v>
      </c>
      <c r="B517" s="881" t="e">
        <f>VLOOKUP($A$514,'P1'!$A$10:$E$59,5, FALSE)</f>
        <v>#N/A</v>
      </c>
      <c r="C517" s="639">
        <f t="shared" si="21"/>
        <v>1</v>
      </c>
      <c r="D517" s="640">
        <f t="shared" si="22"/>
        <v>0</v>
      </c>
      <c r="E517" s="640">
        <f>IF(Admin!$J$41="Yes",0,1)</f>
        <v>0</v>
      </c>
      <c r="F517" s="640">
        <f t="shared" si="23"/>
        <v>1</v>
      </c>
      <c r="G517" s="641" t="s">
        <v>303</v>
      </c>
    </row>
    <row r="518" spans="1:72" s="11" customFormat="1" hidden="1">
      <c r="A518" s="880" t="str">
        <f>CONCATENATE(Admin!$C$42," ",Admin!$F$42)</f>
        <v>2 vishal</v>
      </c>
      <c r="B518" s="881" t="e">
        <f>VLOOKUP($A$514,'P2'!$A$10:$E$59,5, FALSE)</f>
        <v>#N/A</v>
      </c>
      <c r="C518" s="639">
        <f t="shared" si="21"/>
        <v>1</v>
      </c>
      <c r="D518" s="640">
        <f t="shared" si="22"/>
        <v>0</v>
      </c>
      <c r="E518" s="640">
        <f>IF(Admin!$J$42="Yes",0,1)</f>
        <v>0</v>
      </c>
      <c r="F518" s="640">
        <f t="shared" si="23"/>
        <v>1</v>
      </c>
      <c r="G518" s="641" t="s">
        <v>303</v>
      </c>
    </row>
    <row r="519" spans="1:72" s="11" customFormat="1" hidden="1">
      <c r="A519" s="880" t="str">
        <f>CONCATENATE(Admin!$C$43," ",Admin!$F$43)</f>
        <v>3 merin</v>
      </c>
      <c r="B519" s="881" t="e">
        <f>VLOOKUP($A$514,'P3'!$A$10:$E$59,5, FALSE)</f>
        <v>#N/A</v>
      </c>
      <c r="C519" s="639">
        <f t="shared" si="21"/>
        <v>1</v>
      </c>
      <c r="D519" s="640">
        <f t="shared" si="22"/>
        <v>0</v>
      </c>
      <c r="E519" s="640">
        <f>IF(Admin!$J$43="Yes",0,1)</f>
        <v>0</v>
      </c>
      <c r="F519" s="640">
        <f t="shared" si="23"/>
        <v>1</v>
      </c>
      <c r="G519" s="641" t="s">
        <v>303</v>
      </c>
    </row>
    <row r="520" spans="1:72" ht="25.5" hidden="1">
      <c r="A520" s="880" t="str">
        <f>CONCATENATE(Admin!$C$44," ",Admin!$F$44)</f>
        <v>4 yashwanth</v>
      </c>
      <c r="B520" s="881" t="e">
        <f>VLOOKUP($A$514,'P4'!$A$10:$E$59,5, FALSE)</f>
        <v>#N/A</v>
      </c>
      <c r="C520" s="639">
        <f t="shared" ref="C520:C583" si="24">IF(ISERROR(B520),1,0)</f>
        <v>1</v>
      </c>
      <c r="D520" s="640">
        <f t="shared" ref="D520:D583" si="25">IF(ISNUMBER(B520),1,0)</f>
        <v>0</v>
      </c>
      <c r="E520" s="640">
        <f>IF(Admin!$J$44="Yes",0,1)</f>
        <v>0</v>
      </c>
      <c r="F520" s="640">
        <f t="shared" ref="F520:F583" si="26">SUM(C520:E520)</f>
        <v>1</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idden="1">
      <c r="A521" s="880" t="str">
        <f>CONCATENATE(Admin!$C$45," ",Admin!$F$45)</f>
        <v>5 Rohan</v>
      </c>
      <c r="B521" s="881" t="e">
        <f>VLOOKUP($A$514,'P5'!$A$10:$E$59,5, FALSE)</f>
        <v>#N/A</v>
      </c>
      <c r="C521" s="639">
        <f t="shared" si="24"/>
        <v>1</v>
      </c>
      <c r="D521" s="640">
        <f t="shared" si="25"/>
        <v>0</v>
      </c>
      <c r="E521" s="640">
        <f>IF(Admin!$J$45="Yes",0,1)</f>
        <v>0</v>
      </c>
      <c r="F521" s="640">
        <f t="shared" si="26"/>
        <v>1</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80" t="str">
        <f>CONCATENATE(Admin!$C$46," ",Admin!$F$46)</f>
        <v xml:space="preserve">6 </v>
      </c>
      <c r="B522" s="881" t="e">
        <f>VLOOKUP($A$514,'P6'!$A$10:$E$59,5, FALSE)</f>
        <v>#N/A</v>
      </c>
      <c r="C522" s="639">
        <f t="shared" si="24"/>
        <v>1</v>
      </c>
      <c r="D522" s="640">
        <f t="shared" si="25"/>
        <v>0</v>
      </c>
      <c r="E522" s="640">
        <f>IF(Admin!$J$46="Yes",0,1)</f>
        <v>0</v>
      </c>
      <c r="F522" s="640">
        <f t="shared" si="26"/>
        <v>1</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idden="1">
      <c r="A538" s="880" t="str">
        <f>CONCATENATE("P1"," ",Admin!$F$39)</f>
        <v>P1 Anirudh</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5.5" hidden="1">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idden="1">
      <c r="A540" s="880" t="str">
        <f>CONCATENATE(Admin!$C$41," ",Admin!$F$41)</f>
        <v>1 Praneeth</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idden="1">
      <c r="A541" s="880" t="str">
        <f>CONCATENATE(Admin!$C$42," ",Admin!$F$42)</f>
        <v>2 vishal</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idden="1">
      <c r="A542" s="880" t="str">
        <f>CONCATENATE(Admin!$C$43," ",Admin!$F$43)</f>
        <v>3 merin</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t="25.5" hidden="1">
      <c r="A543" s="880" t="str">
        <f>CONCATENATE(Admin!$C$44," ",Admin!$F$44)</f>
        <v>4 yashwanth</v>
      </c>
      <c r="B543" s="881" t="e">
        <f>VLOOKUP($A$537,'P4'!$A$10:$E$59,5, FALSE)</f>
        <v>#N/A</v>
      </c>
      <c r="C543" s="639">
        <f t="shared" si="24"/>
        <v>1</v>
      </c>
      <c r="D543" s="640">
        <f t="shared" si="25"/>
        <v>0</v>
      </c>
      <c r="E543" s="640">
        <f>IF(Admin!$J$44="Yes",0,1)</f>
        <v>0</v>
      </c>
      <c r="F543" s="640">
        <f t="shared" si="26"/>
        <v>1</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idden="1">
      <c r="A544" s="880" t="str">
        <f>CONCATENATE(Admin!$C$45," ",Admin!$F$45)</f>
        <v>5 Rohan</v>
      </c>
      <c r="B544" s="881" t="e">
        <f>VLOOKUP($A$537,'P5'!$A$10:$E$59,5, FALSE)</f>
        <v>#N/A</v>
      </c>
      <c r="C544" s="639">
        <f t="shared" si="24"/>
        <v>1</v>
      </c>
      <c r="D544" s="640">
        <f t="shared" si="25"/>
        <v>0</v>
      </c>
      <c r="E544" s="640">
        <f>IF(Admin!$J$45="Yes",0,1)</f>
        <v>0</v>
      </c>
      <c r="F544" s="640">
        <f t="shared" si="26"/>
        <v>1</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80" t="str">
        <f>CONCATENATE(Admin!$C$46," ",Admin!$F$46)</f>
        <v xml:space="preserve">6 </v>
      </c>
      <c r="B545" s="881" t="e">
        <f>VLOOKUP($A$537,'P6'!$A$10:$E$59,5, FALSE)</f>
        <v>#N/A</v>
      </c>
      <c r="C545" s="639">
        <f t="shared" si="24"/>
        <v>1</v>
      </c>
      <c r="D545" s="640">
        <f t="shared" si="25"/>
        <v>0</v>
      </c>
      <c r="E545" s="640">
        <f>IF(Admin!$J$46="Yes",0,1)</f>
        <v>0</v>
      </c>
      <c r="F545" s="640">
        <f t="shared" si="26"/>
        <v>1</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idden="1">
      <c r="A561" s="880" t="str">
        <f>CONCATENATE("P1"," ",Admin!$F$39)</f>
        <v>P1 Anirudh</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5.5" hidden="1">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idden="1">
      <c r="A563" s="880" t="str">
        <f>CONCATENATE(Admin!$C$41," ",Admin!$F$41)</f>
        <v>1 Praneeth</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idden="1">
      <c r="A564" s="880" t="str">
        <f>CONCATENATE(Admin!$C$42," ",Admin!$F$42)</f>
        <v>2 vishal</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idden="1">
      <c r="A565" s="880" t="str">
        <f>CONCATENATE(Admin!$C$43," ",Admin!$F$43)</f>
        <v>3 merin</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t="25.5" hidden="1">
      <c r="A566" s="880" t="str">
        <f>CONCATENATE(Admin!$C$44," ",Admin!$F$44)</f>
        <v>4 yashwanth</v>
      </c>
      <c r="B566" s="881" t="e">
        <f>VLOOKUP($A$560,'P4'!$A$10:$E$59,5, FALSE)</f>
        <v>#N/A</v>
      </c>
      <c r="C566" s="639">
        <f t="shared" si="24"/>
        <v>1</v>
      </c>
      <c r="D566" s="640">
        <f t="shared" si="25"/>
        <v>0</v>
      </c>
      <c r="E566" s="640">
        <f>IF(Admin!$J$44="Yes",0,1)</f>
        <v>0</v>
      </c>
      <c r="F566" s="640">
        <f t="shared" si="26"/>
        <v>1</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idden="1">
      <c r="A567" s="880" t="str">
        <f>CONCATENATE(Admin!$C$45," ",Admin!$F$45)</f>
        <v>5 Rohan</v>
      </c>
      <c r="B567" s="881" t="e">
        <f>VLOOKUP($A$560,'P5'!$A$10:$E$59,5, FALSE)</f>
        <v>#N/A</v>
      </c>
      <c r="C567" s="639">
        <f t="shared" si="24"/>
        <v>1</v>
      </c>
      <c r="D567" s="640">
        <f t="shared" si="25"/>
        <v>0</v>
      </c>
      <c r="E567" s="640">
        <f>IF(Admin!$J$45="Yes",0,1)</f>
        <v>0</v>
      </c>
      <c r="F567" s="640">
        <f t="shared" si="26"/>
        <v>1</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80" t="str">
        <f>CONCATENATE(Admin!$C$46," ",Admin!$F$46)</f>
        <v xml:space="preserve">6 </v>
      </c>
      <c r="B568" s="881" t="e">
        <f>VLOOKUP($A$560,'P6'!$A$10:$E$59,5, FALSE)</f>
        <v>#N/A</v>
      </c>
      <c r="C568" s="639">
        <f t="shared" si="24"/>
        <v>1</v>
      </c>
      <c r="D568" s="640">
        <f t="shared" si="25"/>
        <v>0</v>
      </c>
      <c r="E568" s="640">
        <f>IF(Admin!$J$46="Yes",0,1)</f>
        <v>0</v>
      </c>
      <c r="F568" s="640">
        <f t="shared" si="26"/>
        <v>1</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idden="1">
      <c r="A584" s="880" t="str">
        <f>CONCATENATE("P1"," ",Admin!$F$39)</f>
        <v>P1 Anirudh</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5.5" hidden="1">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idden="1">
      <c r="A586" s="880" t="str">
        <f>CONCATENATE(Admin!$C$41," ",Admin!$F$41)</f>
        <v>1 Praneeth</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idden="1">
      <c r="A587" s="880" t="str">
        <f>CONCATENATE(Admin!$C$42," ",Admin!$F$42)</f>
        <v>2 vishal</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idden="1">
      <c r="A588" s="880" t="str">
        <f>CONCATENATE(Admin!$C$43," ",Admin!$F$43)</f>
        <v>3 merin</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t="25.5" hidden="1">
      <c r="A589" s="880" t="str">
        <f>CONCATENATE(Admin!$C$44," ",Admin!$F$44)</f>
        <v>4 yashwanth</v>
      </c>
      <c r="B589" s="881" t="e">
        <f>VLOOKUP($A$583,'P4'!$A$10:$E$59,5, FALSE)</f>
        <v>#N/A</v>
      </c>
      <c r="C589" s="639">
        <f t="shared" si="27"/>
        <v>1</v>
      </c>
      <c r="D589" s="640">
        <f t="shared" si="28"/>
        <v>0</v>
      </c>
      <c r="E589" s="640">
        <f>IF(Admin!$J$44="Yes",0,1)</f>
        <v>0</v>
      </c>
      <c r="F589" s="640">
        <f t="shared" si="29"/>
        <v>1</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idden="1">
      <c r="A590" s="880" t="str">
        <f>CONCATENATE(Admin!$C$45," ",Admin!$F$45)</f>
        <v>5 Rohan</v>
      </c>
      <c r="B590" s="881" t="e">
        <f>VLOOKUP($A$583,'P5'!$A$10:$E$59,5, FALSE)</f>
        <v>#N/A</v>
      </c>
      <c r="C590" s="639">
        <f t="shared" si="27"/>
        <v>1</v>
      </c>
      <c r="D590" s="640">
        <f t="shared" si="28"/>
        <v>0</v>
      </c>
      <c r="E590" s="640">
        <f>IF(Admin!$J$45="Yes",0,1)</f>
        <v>0</v>
      </c>
      <c r="F590" s="640">
        <f t="shared" si="29"/>
        <v>1</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80" t="str">
        <f>CONCATENATE(Admin!$C$46," ",Admin!$F$46)</f>
        <v xml:space="preserve">6 </v>
      </c>
      <c r="B591" s="881" t="e">
        <f>VLOOKUP($A$583,'P6'!$A$10:$E$59,5, FALSE)</f>
        <v>#N/A</v>
      </c>
      <c r="C591" s="639">
        <f t="shared" si="27"/>
        <v>1</v>
      </c>
      <c r="D591" s="640">
        <f t="shared" si="28"/>
        <v>0</v>
      </c>
      <c r="E591" s="640">
        <f>IF(Admin!$J$46="Yes",0,1)</f>
        <v>0</v>
      </c>
      <c r="F591" s="640">
        <f t="shared" si="29"/>
        <v>1</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idden="1">
      <c r="A607" s="880" t="str">
        <f>CONCATENATE("P1"," ",Admin!$F$39)</f>
        <v>P1 Anirudh</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5.5" hidden="1">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idden="1">
      <c r="A609" s="880" t="str">
        <f>CONCATENATE(Admin!$C$41," ",Admin!$F$41)</f>
        <v>1 Praneeth</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idden="1">
      <c r="A610" s="880" t="str">
        <f>CONCATENATE(Admin!$C$42," ",Admin!$F$42)</f>
        <v>2 vishal</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idden="1">
      <c r="A611" s="880" t="str">
        <f>CONCATENATE(Admin!$C$43," ",Admin!$F$43)</f>
        <v>3 merin</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t="25.5" hidden="1">
      <c r="A612" s="880" t="str">
        <f>CONCATENATE(Admin!$C$44," ",Admin!$F$44)</f>
        <v>4 yashwanth</v>
      </c>
      <c r="B612" s="881" t="e">
        <f>VLOOKUP($A$606,'P4'!$A$10:$E$59,5, FALSE)</f>
        <v>#N/A</v>
      </c>
      <c r="C612" s="639">
        <f t="shared" si="27"/>
        <v>1</v>
      </c>
      <c r="D612" s="640">
        <f t="shared" si="28"/>
        <v>0</v>
      </c>
      <c r="E612" s="640">
        <f>IF(Admin!$J$44="Yes",0,1)</f>
        <v>0</v>
      </c>
      <c r="F612" s="640">
        <f t="shared" si="29"/>
        <v>1</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idden="1">
      <c r="A613" s="880" t="str">
        <f>CONCATENATE(Admin!$C$45," ",Admin!$F$45)</f>
        <v>5 Rohan</v>
      </c>
      <c r="B613" s="881" t="e">
        <f>VLOOKUP($A$606,'P5'!$A$10:$E$59,5, FALSE)</f>
        <v>#N/A</v>
      </c>
      <c r="C613" s="639">
        <f t="shared" si="27"/>
        <v>1</v>
      </c>
      <c r="D613" s="640">
        <f t="shared" si="28"/>
        <v>0</v>
      </c>
      <c r="E613" s="640">
        <f>IF(Admin!$J$45="Yes",0,1)</f>
        <v>0</v>
      </c>
      <c r="F613" s="640">
        <f t="shared" si="29"/>
        <v>1</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80" t="str">
        <f>CONCATENATE(Admin!$C$46," ",Admin!$F$46)</f>
        <v xml:space="preserve">6 </v>
      </c>
      <c r="B614" s="881" t="e">
        <f>VLOOKUP($A$606,'P6'!$A$10:$E$59,5, FALSE)</f>
        <v>#N/A</v>
      </c>
      <c r="C614" s="639">
        <f t="shared" si="27"/>
        <v>1</v>
      </c>
      <c r="D614" s="640">
        <f t="shared" si="28"/>
        <v>0</v>
      </c>
      <c r="E614" s="640">
        <f>IF(Admin!$J$46="Yes",0,1)</f>
        <v>0</v>
      </c>
      <c r="F614" s="640">
        <f t="shared" si="29"/>
        <v>1</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idden="1">
      <c r="A630" s="880" t="str">
        <f>CONCATENATE("P1"," ",Admin!$F$39)</f>
        <v>P1 Anirudh</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5.5" hidden="1">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idden="1">
      <c r="A632" s="880" t="str">
        <f>CONCATENATE(Admin!$C$41," ",Admin!$F$41)</f>
        <v>1 Praneeth</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idden="1">
      <c r="A633" s="880" t="str">
        <f>CONCATENATE(Admin!$C$42," ",Admin!$F$42)</f>
        <v>2 vishal</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idden="1">
      <c r="A634" s="880" t="str">
        <f>CONCATENATE(Admin!$C$43," ",Admin!$F$43)</f>
        <v>3 merin</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t="25.5" hidden="1">
      <c r="A635" s="880" t="str">
        <f>CONCATENATE(Admin!$C$44," ",Admin!$F$44)</f>
        <v>4 yashwanth</v>
      </c>
      <c r="B635" s="881" t="e">
        <f>VLOOKUP($A$629,'P4'!$A$10:$E$59,5, FALSE)</f>
        <v>#N/A</v>
      </c>
      <c r="C635" s="639">
        <f t="shared" si="27"/>
        <v>1</v>
      </c>
      <c r="D635" s="640">
        <f t="shared" si="28"/>
        <v>0</v>
      </c>
      <c r="E635" s="640">
        <f>IF(Admin!$J$44="Yes",0,1)</f>
        <v>0</v>
      </c>
      <c r="F635" s="640">
        <f t="shared" si="29"/>
        <v>1</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idden="1">
      <c r="A636" s="880" t="str">
        <f>CONCATENATE(Admin!$C$45," ",Admin!$F$45)</f>
        <v>5 Rohan</v>
      </c>
      <c r="B636" s="881" t="e">
        <f>VLOOKUP($A$629,'P5'!$A$10:$E$59,5, FALSE)</f>
        <v>#N/A</v>
      </c>
      <c r="C636" s="639">
        <f t="shared" si="27"/>
        <v>1</v>
      </c>
      <c r="D636" s="640">
        <f t="shared" si="28"/>
        <v>0</v>
      </c>
      <c r="E636" s="640">
        <f>IF(Admin!$J$45="Yes",0,1)</f>
        <v>0</v>
      </c>
      <c r="F636" s="640">
        <f t="shared" si="29"/>
        <v>1</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80" t="str">
        <f>CONCATENATE(Admin!$C$46," ",Admin!$F$46)</f>
        <v xml:space="preserve">6 </v>
      </c>
      <c r="B637" s="881" t="e">
        <f>VLOOKUP($A$629,'P6'!$A$10:$E$59,5, FALSE)</f>
        <v>#N/A</v>
      </c>
      <c r="C637" s="639">
        <f t="shared" si="27"/>
        <v>1</v>
      </c>
      <c r="D637" s="640">
        <f t="shared" si="28"/>
        <v>0</v>
      </c>
      <c r="E637" s="640">
        <f>IF(Admin!$J$46="Yes",0,1)</f>
        <v>0</v>
      </c>
      <c r="F637" s="640">
        <f t="shared" si="29"/>
        <v>1</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idden="1">
      <c r="A653" s="880" t="str">
        <f>CONCATENATE("P1"," ",Admin!$F$39)</f>
        <v>P1 Anirudh</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5.5" hidden="1">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idden="1">
      <c r="A655" s="880" t="str">
        <f>CONCATENATE(Admin!$C$41," ",Admin!$F$41)</f>
        <v>1 Praneeth</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idden="1">
      <c r="A656" s="880" t="str">
        <f>CONCATENATE(Admin!$C$42," ",Admin!$F$42)</f>
        <v>2 vishal</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idden="1">
      <c r="A657" s="880" t="str">
        <f>CONCATENATE(Admin!$C$43," ",Admin!$F$43)</f>
        <v>3 merin</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t="25.5" hidden="1">
      <c r="A658" s="880" t="str">
        <f>CONCATENATE(Admin!$C$44," ",Admin!$F$44)</f>
        <v>4 yashwanth</v>
      </c>
      <c r="B658" s="881" t="e">
        <f>VLOOKUP($A$652,'P4'!$A$10:$E$59,5, FALSE)</f>
        <v>#N/A</v>
      </c>
      <c r="C658" s="639">
        <f t="shared" si="30"/>
        <v>1</v>
      </c>
      <c r="D658" s="640">
        <f t="shared" si="31"/>
        <v>0</v>
      </c>
      <c r="E658" s="640">
        <f>IF(Admin!$J$44="Yes",0,1)</f>
        <v>0</v>
      </c>
      <c r="F658" s="640">
        <f t="shared" si="32"/>
        <v>1</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idden="1">
      <c r="A659" s="880" t="str">
        <f>CONCATENATE(Admin!$C$45," ",Admin!$F$45)</f>
        <v>5 Rohan</v>
      </c>
      <c r="B659" s="881" t="e">
        <f>VLOOKUP($A$652,'P5'!$A$10:$E$59,5, FALSE)</f>
        <v>#N/A</v>
      </c>
      <c r="C659" s="639">
        <f t="shared" si="30"/>
        <v>1</v>
      </c>
      <c r="D659" s="640">
        <f t="shared" si="31"/>
        <v>0</v>
      </c>
      <c r="E659" s="640">
        <f>IF(Admin!$J$45="Yes",0,1)</f>
        <v>0</v>
      </c>
      <c r="F659" s="640">
        <f t="shared" si="32"/>
        <v>1</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80" t="str">
        <f>CONCATENATE(Admin!$C$46," ",Admin!$F$46)</f>
        <v xml:space="preserve">6 </v>
      </c>
      <c r="B660" s="881" t="e">
        <f>VLOOKUP($A$652,'P6'!$A$10:$E$59,5, FALSE)</f>
        <v>#N/A</v>
      </c>
      <c r="C660" s="639">
        <f t="shared" si="30"/>
        <v>1</v>
      </c>
      <c r="D660" s="640">
        <f t="shared" si="31"/>
        <v>0</v>
      </c>
      <c r="E660" s="640">
        <f>IF(Admin!$J$46="Yes",0,1)</f>
        <v>0</v>
      </c>
      <c r="F660" s="640">
        <f t="shared" si="32"/>
        <v>1</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idden="1">
      <c r="A676" s="880" t="str">
        <f>CONCATENATE("P1"," ",Admin!$F$39)</f>
        <v>P1 Anirudh</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5.5" hidden="1">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idden="1">
      <c r="A678" s="880" t="str">
        <f>CONCATENATE(Admin!$C$41," ",Admin!$F$41)</f>
        <v>1 Praneeth</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idden="1">
      <c r="A679" s="880" t="str">
        <f>CONCATENATE(Admin!$C$42," ",Admin!$F$42)</f>
        <v>2 vishal</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idden="1">
      <c r="A680" s="880" t="str">
        <f>CONCATENATE(Admin!$C$43," ",Admin!$F$43)</f>
        <v>3 merin</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t="25.5" hidden="1">
      <c r="A681" s="880" t="str">
        <f>CONCATENATE(Admin!$C$44," ",Admin!$F$44)</f>
        <v>4 yashwanth</v>
      </c>
      <c r="B681" s="881" t="e">
        <f>VLOOKUP($A$675,'P4'!$A$10:$E$59,5, FALSE)</f>
        <v>#N/A</v>
      </c>
      <c r="C681" s="639">
        <f t="shared" si="30"/>
        <v>1</v>
      </c>
      <c r="D681" s="640">
        <f t="shared" si="31"/>
        <v>0</v>
      </c>
      <c r="E681" s="640">
        <f>IF(Admin!$J$44="Yes",0,1)</f>
        <v>0</v>
      </c>
      <c r="F681" s="640">
        <f t="shared" si="32"/>
        <v>1</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idden="1">
      <c r="A682" s="880" t="str">
        <f>CONCATENATE(Admin!$C$45," ",Admin!$F$45)</f>
        <v>5 Rohan</v>
      </c>
      <c r="B682" s="881" t="e">
        <f>VLOOKUP($A$675,'P5'!$A$10:$E$59,5, FALSE)</f>
        <v>#N/A</v>
      </c>
      <c r="C682" s="639">
        <f t="shared" si="30"/>
        <v>1</v>
      </c>
      <c r="D682" s="640">
        <f t="shared" si="31"/>
        <v>0</v>
      </c>
      <c r="E682" s="640">
        <f>IF(Admin!$J$45="Yes",0,1)</f>
        <v>0</v>
      </c>
      <c r="F682" s="640">
        <f t="shared" si="32"/>
        <v>1</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80" t="str">
        <f>CONCATENATE(Admin!$C$46," ",Admin!$F$46)</f>
        <v xml:space="preserve">6 </v>
      </c>
      <c r="B683" s="881" t="e">
        <f>VLOOKUP($A$675,'P6'!$A$10:$E$59,5, FALSE)</f>
        <v>#N/A</v>
      </c>
      <c r="C683" s="639">
        <f t="shared" si="30"/>
        <v>1</v>
      </c>
      <c r="D683" s="640">
        <f t="shared" si="31"/>
        <v>0</v>
      </c>
      <c r="E683" s="640">
        <f>IF(Admin!$J$46="Yes",0,1)</f>
        <v>0</v>
      </c>
      <c r="F683" s="640">
        <f t="shared" si="32"/>
        <v>1</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idden="1">
      <c r="A699" s="880" t="str">
        <f>CONCATENATE("P1"," ",Admin!$F$39)</f>
        <v>P1 Anirudh</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5.5" hidden="1">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idden="1">
      <c r="A701" s="880" t="str">
        <f>CONCATENATE(Admin!$C$41," ",Admin!$F$41)</f>
        <v>1 Praneeth</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idden="1">
      <c r="A702" s="880" t="str">
        <f>CONCATENATE(Admin!$C$42," ",Admin!$F$42)</f>
        <v>2 vishal</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idden="1">
      <c r="A703" s="880" t="str">
        <f>CONCATENATE(Admin!$C$43," ",Admin!$F$43)</f>
        <v>3 merin</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t="25.5" hidden="1">
      <c r="A704" s="880" t="str">
        <f>CONCATENATE(Admin!$C$44," ",Admin!$F$44)</f>
        <v>4 yashwanth</v>
      </c>
      <c r="B704" s="881" t="e">
        <f>VLOOKUP($A$698,'P4'!$A$10:$E$59,5, FALSE)</f>
        <v>#N/A</v>
      </c>
      <c r="C704" s="639">
        <f t="shared" si="30"/>
        <v>1</v>
      </c>
      <c r="D704" s="640">
        <f t="shared" si="31"/>
        <v>0</v>
      </c>
      <c r="E704" s="640">
        <f>IF(Admin!$J$44="Yes",0,1)</f>
        <v>0</v>
      </c>
      <c r="F704" s="640">
        <f t="shared" si="32"/>
        <v>1</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idden="1">
      <c r="A705" s="880" t="str">
        <f>CONCATENATE(Admin!$C$45," ",Admin!$F$45)</f>
        <v>5 Rohan</v>
      </c>
      <c r="B705" s="881" t="e">
        <f>VLOOKUP($A$698,'P5'!$A$10:$E$59,5, FALSE)</f>
        <v>#N/A</v>
      </c>
      <c r="C705" s="639">
        <f t="shared" si="30"/>
        <v>1</v>
      </c>
      <c r="D705" s="640">
        <f t="shared" si="31"/>
        <v>0</v>
      </c>
      <c r="E705" s="640">
        <f>IF(Admin!$J$45="Yes",0,1)</f>
        <v>0</v>
      </c>
      <c r="F705" s="640">
        <f t="shared" si="32"/>
        <v>1</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80" t="str">
        <f>CONCATENATE(Admin!$C$46," ",Admin!$F$46)</f>
        <v xml:space="preserve">6 </v>
      </c>
      <c r="B706" s="881" t="e">
        <f>VLOOKUP($A$698,'P6'!$A$10:$E$59,5, FALSE)</f>
        <v>#N/A</v>
      </c>
      <c r="C706" s="639">
        <f t="shared" si="30"/>
        <v>1</v>
      </c>
      <c r="D706" s="640">
        <f t="shared" si="31"/>
        <v>0</v>
      </c>
      <c r="E706" s="640">
        <f>IF(Admin!$J$46="Yes",0,1)</f>
        <v>0</v>
      </c>
      <c r="F706" s="640">
        <f t="shared" si="32"/>
        <v>1</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idden="1">
      <c r="A722" s="880" t="str">
        <f>CONCATENATE("P1"," ",Admin!$F$39)</f>
        <v>P1 Anirudh</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5.5" hidden="1">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idden="1">
      <c r="A724" s="880" t="str">
        <f>CONCATENATE(Admin!$C$41," ",Admin!$F$41)</f>
        <v>1 Praneeth</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idden="1">
      <c r="A725" s="880" t="str">
        <f>CONCATENATE(Admin!$C$42," ",Admin!$F$42)</f>
        <v>2 vishal</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idden="1">
      <c r="A726" s="880" t="str">
        <f>CONCATENATE(Admin!$C$43," ",Admin!$F$43)</f>
        <v>3 merin</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t="25.5" hidden="1">
      <c r="A727" s="880" t="str">
        <f>CONCATENATE(Admin!$C$44," ",Admin!$F$44)</f>
        <v>4 yashwanth</v>
      </c>
      <c r="B727" s="881" t="e">
        <f>VLOOKUP($A$721,'P4'!$A$10:$E$59,5, FALSE)</f>
        <v>#N/A</v>
      </c>
      <c r="C727" s="639">
        <f t="shared" si="33"/>
        <v>1</v>
      </c>
      <c r="D727" s="640">
        <f t="shared" si="34"/>
        <v>0</v>
      </c>
      <c r="E727" s="640">
        <f>IF(Admin!$J$44="Yes",0,1)</f>
        <v>0</v>
      </c>
      <c r="F727" s="640">
        <f t="shared" si="35"/>
        <v>1</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idden="1">
      <c r="A728" s="880" t="str">
        <f>CONCATENATE(Admin!$C$45," ",Admin!$F$45)</f>
        <v>5 Rohan</v>
      </c>
      <c r="B728" s="881" t="e">
        <f>VLOOKUP($A$721,'P5'!$A$10:$E$59,5, FALSE)</f>
        <v>#N/A</v>
      </c>
      <c r="C728" s="639">
        <f t="shared" si="33"/>
        <v>1</v>
      </c>
      <c r="D728" s="640">
        <f t="shared" si="34"/>
        <v>0</v>
      </c>
      <c r="E728" s="640">
        <f>IF(Admin!$J$45="Yes",0,1)</f>
        <v>0</v>
      </c>
      <c r="F728" s="640">
        <f t="shared" si="35"/>
        <v>1</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80" t="str">
        <f>CONCATENATE(Admin!$C$46," ",Admin!$F$46)</f>
        <v xml:space="preserve">6 </v>
      </c>
      <c r="B729" s="881" t="e">
        <f>VLOOKUP($A$721,'P6'!$A$10:$E$59,5, FALSE)</f>
        <v>#N/A</v>
      </c>
      <c r="C729" s="639">
        <f t="shared" si="33"/>
        <v>1</v>
      </c>
      <c r="D729" s="640">
        <f t="shared" si="34"/>
        <v>0</v>
      </c>
      <c r="E729" s="640">
        <f>IF(Admin!$J$46="Yes",0,1)</f>
        <v>0</v>
      </c>
      <c r="F729" s="640">
        <f t="shared" si="35"/>
        <v>1</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idden="1">
      <c r="A745" s="880" t="str">
        <f>CONCATENATE("P1"," ",Admin!$F$39)</f>
        <v>P1 Anirudh</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5.5" hidden="1">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idden="1">
      <c r="A747" s="880" t="str">
        <f>CONCATENATE(Admin!$C$41," ",Admin!$F$41)</f>
        <v>1 Praneeth</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idden="1">
      <c r="A748" s="880" t="str">
        <f>CONCATENATE(Admin!$C$42," ",Admin!$F$42)</f>
        <v>2 vishal</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idden="1">
      <c r="A749" s="880" t="str">
        <f>CONCATENATE(Admin!$C$43," ",Admin!$F$43)</f>
        <v>3 merin</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t="25.5" hidden="1">
      <c r="A750" s="880" t="str">
        <f>CONCATENATE(Admin!$C$44," ",Admin!$F$44)</f>
        <v>4 yashwanth</v>
      </c>
      <c r="B750" s="881" t="e">
        <f>VLOOKUP($A$744,'P4'!$A$10:$E$59,5, FALSE)</f>
        <v>#N/A</v>
      </c>
      <c r="C750" s="639">
        <f t="shared" si="33"/>
        <v>1</v>
      </c>
      <c r="D750" s="640">
        <f t="shared" si="34"/>
        <v>0</v>
      </c>
      <c r="E750" s="640">
        <f>IF(Admin!$J$44="Yes",0,1)</f>
        <v>0</v>
      </c>
      <c r="F750" s="640">
        <f t="shared" si="35"/>
        <v>1</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idden="1">
      <c r="A751" s="880" t="str">
        <f>CONCATENATE(Admin!$C$45," ",Admin!$F$45)</f>
        <v>5 Rohan</v>
      </c>
      <c r="B751" s="881" t="e">
        <f>VLOOKUP($A$744,'P5'!$A$10:$E$59,5, FALSE)</f>
        <v>#N/A</v>
      </c>
      <c r="C751" s="639">
        <f t="shared" si="33"/>
        <v>1</v>
      </c>
      <c r="D751" s="640">
        <f t="shared" si="34"/>
        <v>0</v>
      </c>
      <c r="E751" s="640">
        <f>IF(Admin!$J$45="Yes",0,1)</f>
        <v>0</v>
      </c>
      <c r="F751" s="640">
        <f t="shared" si="35"/>
        <v>1</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80" t="str">
        <f>CONCATENATE(Admin!$C$46," ",Admin!$F$46)</f>
        <v xml:space="preserve">6 </v>
      </c>
      <c r="B752" s="881" t="e">
        <f>VLOOKUP($A$744,'P6'!$A$10:$E$59,5, FALSE)</f>
        <v>#N/A</v>
      </c>
      <c r="C752" s="639">
        <f t="shared" si="33"/>
        <v>1</v>
      </c>
      <c r="D752" s="640">
        <f t="shared" si="34"/>
        <v>0</v>
      </c>
      <c r="E752" s="640">
        <f>IF(Admin!$J$46="Yes",0,1)</f>
        <v>0</v>
      </c>
      <c r="F752" s="640">
        <f t="shared" si="35"/>
        <v>1</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idden="1">
      <c r="A768" s="880" t="str">
        <f>CONCATENATE("P1"," ",Admin!$F$39)</f>
        <v>P1 Anirudh</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5.5" hidden="1">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idden="1">
      <c r="A770" s="880" t="str">
        <f>CONCATENATE(Admin!$C$41," ",Admin!$F$41)</f>
        <v>1 Praneeth</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idden="1">
      <c r="A771" s="880" t="str">
        <f>CONCATENATE(Admin!$C$42," ",Admin!$F$42)</f>
        <v>2 vishal</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idden="1">
      <c r="A772" s="880" t="str">
        <f>CONCATENATE(Admin!$C$43," ",Admin!$F$43)</f>
        <v>3 merin</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t="25.5" hidden="1">
      <c r="A773" s="880" t="str">
        <f>CONCATENATE(Admin!$C$44," ",Admin!$F$44)</f>
        <v>4 yashwanth</v>
      </c>
      <c r="B773" s="881" t="e">
        <f>VLOOKUP($A$767,'P4'!$A$10:$E$59,5, FALSE)</f>
        <v>#N/A</v>
      </c>
      <c r="C773" s="639">
        <f t="shared" si="33"/>
        <v>1</v>
      </c>
      <c r="D773" s="640">
        <f t="shared" si="34"/>
        <v>0</v>
      </c>
      <c r="E773" s="640">
        <f>IF(Admin!$J$44="Yes",0,1)</f>
        <v>0</v>
      </c>
      <c r="F773" s="640">
        <f t="shared" si="35"/>
        <v>1</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idden="1">
      <c r="A774" s="880" t="str">
        <f>CONCATENATE(Admin!$C$45," ",Admin!$F$45)</f>
        <v>5 Rohan</v>
      </c>
      <c r="B774" s="881" t="e">
        <f>VLOOKUP($A$767,'P5'!$A$10:$E$59,5, FALSE)</f>
        <v>#N/A</v>
      </c>
      <c r="C774" s="639">
        <f t="shared" si="33"/>
        <v>1</v>
      </c>
      <c r="D774" s="640">
        <f t="shared" si="34"/>
        <v>0</v>
      </c>
      <c r="E774" s="640">
        <f>IF(Admin!$J$45="Yes",0,1)</f>
        <v>0</v>
      </c>
      <c r="F774" s="640">
        <f t="shared" si="35"/>
        <v>1</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80" t="str">
        <f>CONCATENATE(Admin!$C$46," ",Admin!$F$46)</f>
        <v xml:space="preserve">6 </v>
      </c>
      <c r="B775" s="881" t="e">
        <f>VLOOKUP($A$767,'P6'!$A$10:$E$59,5, FALSE)</f>
        <v>#N/A</v>
      </c>
      <c r="C775" s="639">
        <f t="shared" si="33"/>
        <v>1</v>
      </c>
      <c r="D775" s="640">
        <f t="shared" si="34"/>
        <v>0</v>
      </c>
      <c r="E775" s="640">
        <f>IF(Admin!$J$46="Yes",0,1)</f>
        <v>0</v>
      </c>
      <c r="F775" s="640">
        <f t="shared" si="35"/>
        <v>1</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idden="1">
      <c r="A791" s="880" t="str">
        <f>CONCATENATE("P1"," ",Admin!$F$39)</f>
        <v>P1 Anirudh</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5.5" hidden="1">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idden="1">
      <c r="A793" s="880" t="str">
        <f>CONCATENATE(Admin!$C$41," ",Admin!$F$41)</f>
        <v>1 Praneeth</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idden="1">
      <c r="A794" s="880" t="str">
        <f>CONCATENATE(Admin!$C$42," ",Admin!$F$42)</f>
        <v>2 vishal</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idden="1">
      <c r="A795" s="880" t="str">
        <f>CONCATENATE(Admin!$C$43," ",Admin!$F$43)</f>
        <v>3 merin</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t="25.5" hidden="1">
      <c r="A796" s="880" t="str">
        <f>CONCATENATE(Admin!$C$44," ",Admin!$F$44)</f>
        <v>4 yashwanth</v>
      </c>
      <c r="B796" s="881" t="e">
        <f>VLOOKUP($A$790,'P4'!$A$10:$E$59,5, FALSE)</f>
        <v>#N/A</v>
      </c>
      <c r="C796" s="639">
        <f t="shared" si="36"/>
        <v>1</v>
      </c>
      <c r="D796" s="640">
        <f t="shared" si="37"/>
        <v>0</v>
      </c>
      <c r="E796" s="640">
        <f>IF(Admin!$J$44="Yes",0,1)</f>
        <v>0</v>
      </c>
      <c r="F796" s="640">
        <f t="shared" si="38"/>
        <v>1</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idden="1">
      <c r="A797" s="880" t="str">
        <f>CONCATENATE(Admin!$C$45," ",Admin!$F$45)</f>
        <v>5 Rohan</v>
      </c>
      <c r="B797" s="881" t="e">
        <f>VLOOKUP($A$790,'P5'!$A$10:$E$59,5, FALSE)</f>
        <v>#N/A</v>
      </c>
      <c r="C797" s="639">
        <f t="shared" si="36"/>
        <v>1</v>
      </c>
      <c r="D797" s="640">
        <f t="shared" si="37"/>
        <v>0</v>
      </c>
      <c r="E797" s="640">
        <f>IF(Admin!$J$45="Yes",0,1)</f>
        <v>0</v>
      </c>
      <c r="F797" s="640">
        <f t="shared" si="38"/>
        <v>1</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80" t="str">
        <f>CONCATENATE(Admin!$C$46," ",Admin!$F$46)</f>
        <v xml:space="preserve">6 </v>
      </c>
      <c r="B798" s="881" t="e">
        <f>VLOOKUP($A$790,'P6'!$A$10:$E$59,5, FALSE)</f>
        <v>#N/A</v>
      </c>
      <c r="C798" s="639">
        <f t="shared" si="36"/>
        <v>1</v>
      </c>
      <c r="D798" s="640">
        <f t="shared" si="37"/>
        <v>0</v>
      </c>
      <c r="E798" s="640">
        <f>IF(Admin!$J$46="Yes",0,1)</f>
        <v>0</v>
      </c>
      <c r="F798" s="640">
        <f t="shared" si="38"/>
        <v>1</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idden="1">
      <c r="A814" s="880" t="str">
        <f>CONCATENATE("P1"," ",Admin!$F$39)</f>
        <v>P1 Anirudh</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5.5" hidden="1">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idden="1">
      <c r="A816" s="880" t="str">
        <f>CONCATENATE(Admin!$C$41," ",Admin!$F$41)</f>
        <v>1 Praneeth</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idden="1">
      <c r="A817" s="880" t="str">
        <f>CONCATENATE(Admin!$C$42," ",Admin!$F$42)</f>
        <v>2 vishal</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idden="1">
      <c r="A818" s="880" t="str">
        <f>CONCATENATE(Admin!$C$43," ",Admin!$F$43)</f>
        <v>3 merin</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t="25.5" hidden="1">
      <c r="A819" s="880" t="str">
        <f>CONCATENATE(Admin!$C$44," ",Admin!$F$44)</f>
        <v>4 yashwanth</v>
      </c>
      <c r="B819" s="881" t="e">
        <f>VLOOKUP($A$813,'P4'!$A$10:$E$59,5, FALSE)</f>
        <v>#N/A</v>
      </c>
      <c r="C819" s="639">
        <f t="shared" si="36"/>
        <v>1</v>
      </c>
      <c r="D819" s="640">
        <f t="shared" si="37"/>
        <v>0</v>
      </c>
      <c r="E819" s="640">
        <f>IF(Admin!$J$44="Yes",0,1)</f>
        <v>0</v>
      </c>
      <c r="F819" s="640">
        <f t="shared" si="38"/>
        <v>1</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idden="1">
      <c r="A820" s="880" t="str">
        <f>CONCATENATE(Admin!$C$45," ",Admin!$F$45)</f>
        <v>5 Rohan</v>
      </c>
      <c r="B820" s="881" t="e">
        <f>VLOOKUP($A$813,'P5'!$A$10:$E$59,5, FALSE)</f>
        <v>#N/A</v>
      </c>
      <c r="C820" s="639">
        <f t="shared" si="36"/>
        <v>1</v>
      </c>
      <c r="D820" s="640">
        <f t="shared" si="37"/>
        <v>0</v>
      </c>
      <c r="E820" s="640">
        <f>IF(Admin!$J$45="Yes",0,1)</f>
        <v>0</v>
      </c>
      <c r="F820" s="640">
        <f t="shared" si="38"/>
        <v>1</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80" t="str">
        <f>CONCATENATE(Admin!$C$46," ",Admin!$F$46)</f>
        <v xml:space="preserve">6 </v>
      </c>
      <c r="B821" s="881" t="e">
        <f>VLOOKUP($A$813,'P6'!$A$10:$E$59,5, FALSE)</f>
        <v>#N/A</v>
      </c>
      <c r="C821" s="639">
        <f t="shared" si="36"/>
        <v>1</v>
      </c>
      <c r="D821" s="640">
        <f t="shared" si="37"/>
        <v>0</v>
      </c>
      <c r="E821" s="640">
        <f>IF(Admin!$J$46="Yes",0,1)</f>
        <v>0</v>
      </c>
      <c r="F821" s="640">
        <f t="shared" si="38"/>
        <v>1</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idden="1">
      <c r="A837" s="880" t="str">
        <f>CONCATENATE("P1"," ",Admin!$F$39)</f>
        <v>P1 Anirudh</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5.5" hidden="1">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idden="1">
      <c r="A839" s="880" t="str">
        <f>CONCATENATE(Admin!$C$41," ",Admin!$F$41)</f>
        <v>1 Praneeth</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idden="1">
      <c r="A840" s="880" t="str">
        <f>CONCATENATE(Admin!$C$42," ",Admin!$F$42)</f>
        <v>2 vishal</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idden="1">
      <c r="A841" s="880" t="str">
        <f>CONCATENATE(Admin!$C$43," ",Admin!$F$43)</f>
        <v>3 merin</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t="25.5" hidden="1">
      <c r="A842" s="880" t="str">
        <f>CONCATENATE(Admin!$C$44," ",Admin!$F$44)</f>
        <v>4 yashwanth</v>
      </c>
      <c r="B842" s="881" t="e">
        <f>VLOOKUP($A$836,'P4'!$A$10:$E$59,5, FALSE)</f>
        <v>#N/A</v>
      </c>
      <c r="C842" s="639">
        <f t="shared" si="39"/>
        <v>1</v>
      </c>
      <c r="D842" s="640">
        <f t="shared" si="40"/>
        <v>0</v>
      </c>
      <c r="E842" s="640">
        <f>IF(Admin!$J$44="Yes",0,1)</f>
        <v>0</v>
      </c>
      <c r="F842" s="640">
        <f t="shared" si="41"/>
        <v>1</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idden="1">
      <c r="A843" s="880" t="str">
        <f>CONCATENATE(Admin!$C$45," ",Admin!$F$45)</f>
        <v>5 Rohan</v>
      </c>
      <c r="B843" s="881" t="e">
        <f>VLOOKUP($A$836,'P5'!$A$10:$E$59,5, FALSE)</f>
        <v>#N/A</v>
      </c>
      <c r="C843" s="639">
        <f t="shared" si="39"/>
        <v>1</v>
      </c>
      <c r="D843" s="640">
        <f t="shared" si="40"/>
        <v>0</v>
      </c>
      <c r="E843" s="640">
        <f>IF(Admin!$J$45="Yes",0,1)</f>
        <v>0</v>
      </c>
      <c r="F843" s="640">
        <f t="shared" si="41"/>
        <v>1</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80" t="str">
        <f>CONCATENATE(Admin!$C$46," ",Admin!$F$46)</f>
        <v xml:space="preserve">6 </v>
      </c>
      <c r="B844" s="881" t="e">
        <f>VLOOKUP($A$836,'P6'!$A$10:$E$59,5, FALSE)</f>
        <v>#N/A</v>
      </c>
      <c r="C844" s="639">
        <f t="shared" si="39"/>
        <v>1</v>
      </c>
      <c r="D844" s="640">
        <f t="shared" si="40"/>
        <v>0</v>
      </c>
      <c r="E844" s="640">
        <f>IF(Admin!$J$46="Yes",0,1)</f>
        <v>0</v>
      </c>
      <c r="F844" s="640">
        <f t="shared" si="41"/>
        <v>1</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idden="1">
      <c r="A860" s="880" t="str">
        <f>CONCATENATE("P1"," ",Admin!$F$39)</f>
        <v>P1 Anirudh</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5.5" hidden="1">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idden="1">
      <c r="A862" s="880" t="str">
        <f>CONCATENATE(Admin!$C$41," ",Admin!$F$41)</f>
        <v>1 Praneeth</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idden="1">
      <c r="A863" s="880" t="str">
        <f>CONCATENATE(Admin!$C$42," ",Admin!$F$42)</f>
        <v>2 vishal</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idden="1">
      <c r="A864" s="880" t="str">
        <f>CONCATENATE(Admin!$C$43," ",Admin!$F$43)</f>
        <v>3 merin</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t="25.5" hidden="1">
      <c r="A865" s="880" t="str">
        <f>CONCATENATE(Admin!$C$44," ",Admin!$F$44)</f>
        <v>4 yashwanth</v>
      </c>
      <c r="B865" s="881" t="e">
        <f>VLOOKUP($A$859,'P4'!$A$10:$E$59,5, FALSE)</f>
        <v>#N/A</v>
      </c>
      <c r="C865" s="639">
        <f t="shared" si="39"/>
        <v>1</v>
      </c>
      <c r="D865" s="640">
        <f t="shared" si="40"/>
        <v>0</v>
      </c>
      <c r="E865" s="640">
        <f>IF(Admin!$J$44="Yes",0,1)</f>
        <v>0</v>
      </c>
      <c r="F865" s="640">
        <f t="shared" si="41"/>
        <v>1</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idden="1">
      <c r="A866" s="880" t="str">
        <f>CONCATENATE(Admin!$C$45," ",Admin!$F$45)</f>
        <v>5 Rohan</v>
      </c>
      <c r="B866" s="881" t="e">
        <f>VLOOKUP($A$859,'P5'!$A$10:$E$59,5, FALSE)</f>
        <v>#N/A</v>
      </c>
      <c r="C866" s="639">
        <f t="shared" si="39"/>
        <v>1</v>
      </c>
      <c r="D866" s="640">
        <f t="shared" si="40"/>
        <v>0</v>
      </c>
      <c r="E866" s="640">
        <f>IF(Admin!$J$45="Yes",0,1)</f>
        <v>0</v>
      </c>
      <c r="F866" s="640">
        <f t="shared" si="41"/>
        <v>1</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80" t="str">
        <f>CONCATENATE(Admin!$C$46," ",Admin!$F$46)</f>
        <v xml:space="preserve">6 </v>
      </c>
      <c r="B867" s="881" t="e">
        <f>VLOOKUP($A$859,'P6'!$A$10:$E$59,5, FALSE)</f>
        <v>#N/A</v>
      </c>
      <c r="C867" s="639">
        <f t="shared" si="39"/>
        <v>1</v>
      </c>
      <c r="D867" s="640">
        <f t="shared" si="40"/>
        <v>0</v>
      </c>
      <c r="E867" s="640">
        <f>IF(Admin!$J$46="Yes",0,1)</f>
        <v>0</v>
      </c>
      <c r="F867" s="640">
        <f t="shared" si="41"/>
        <v>1</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idden="1">
      <c r="A883" s="880" t="str">
        <f>CONCATENATE("P1"," ",Admin!$F$39)</f>
        <v>P1 Anirudh</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5.5" hidden="1">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idden="1">
      <c r="A885" s="880" t="str">
        <f>CONCATENATE(Admin!$C$41," ",Admin!$F$41)</f>
        <v>1 Praneeth</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idden="1">
      <c r="A886" s="880" t="str">
        <f>CONCATENATE(Admin!$C$42," ",Admin!$F$42)</f>
        <v>2 vishal</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idden="1">
      <c r="A887" s="880" t="str">
        <f>CONCATENATE(Admin!$C$43," ",Admin!$F$43)</f>
        <v>3 merin</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t="25.5" hidden="1">
      <c r="A888" s="880" t="str">
        <f>CONCATENATE(Admin!$C$44," ",Admin!$F$44)</f>
        <v>4 yashwanth</v>
      </c>
      <c r="B888" s="881" t="e">
        <f>VLOOKUP($A$882,'P4'!$A$10:$E$59,5, FALSE)</f>
        <v>#N/A</v>
      </c>
      <c r="C888" s="639">
        <f t="shared" si="39"/>
        <v>1</v>
      </c>
      <c r="D888" s="640">
        <f t="shared" si="40"/>
        <v>0</v>
      </c>
      <c r="E888" s="640">
        <f>IF(Admin!$J$44="Yes",0,1)</f>
        <v>0</v>
      </c>
      <c r="F888" s="640">
        <f t="shared" si="41"/>
        <v>1</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idden="1">
      <c r="A889" s="880" t="str">
        <f>CONCATENATE(Admin!$C$45," ",Admin!$F$45)</f>
        <v>5 Rohan</v>
      </c>
      <c r="B889" s="881" t="e">
        <f>VLOOKUP($A$882,'P5'!$A$10:$E$59,5, FALSE)</f>
        <v>#N/A</v>
      </c>
      <c r="C889" s="639">
        <f t="shared" si="39"/>
        <v>1</v>
      </c>
      <c r="D889" s="640">
        <f t="shared" si="40"/>
        <v>0</v>
      </c>
      <c r="E889" s="640">
        <f>IF(Admin!$J$45="Yes",0,1)</f>
        <v>0</v>
      </c>
      <c r="F889" s="640">
        <f t="shared" si="41"/>
        <v>1</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80" t="str">
        <f>CONCATENATE(Admin!$C$46," ",Admin!$F$46)</f>
        <v xml:space="preserve">6 </v>
      </c>
      <c r="B890" s="881" t="e">
        <f>VLOOKUP($A$882,'P6'!$A$10:$E$59,5, FALSE)</f>
        <v>#N/A</v>
      </c>
      <c r="C890" s="639">
        <f t="shared" si="39"/>
        <v>1</v>
      </c>
      <c r="D890" s="640">
        <f t="shared" si="40"/>
        <v>0</v>
      </c>
      <c r="E890" s="640">
        <f>IF(Admin!$J$46="Yes",0,1)</f>
        <v>0</v>
      </c>
      <c r="F890" s="640">
        <f t="shared" si="41"/>
        <v>1</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idden="1">
      <c r="A906" s="880" t="str">
        <f>CONCATENATE("P1"," ",Admin!$F$39)</f>
        <v>P1 Anirudh</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5.5" hidden="1">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idden="1">
      <c r="A908" s="880" t="str">
        <f>CONCATENATE(Admin!$C$41," ",Admin!$F$41)</f>
        <v>1 Praneeth</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idden="1">
      <c r="A909" s="880" t="str">
        <f>CONCATENATE(Admin!$C$42," ",Admin!$F$42)</f>
        <v>2 vishal</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idden="1">
      <c r="A910" s="880" t="str">
        <f>CONCATENATE(Admin!$C$43," ",Admin!$F$43)</f>
        <v>3 merin</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t="25.5" hidden="1">
      <c r="A911" s="880" t="str">
        <f>CONCATENATE(Admin!$C$44," ",Admin!$F$44)</f>
        <v>4 yashwanth</v>
      </c>
      <c r="B911" s="881" t="e">
        <f>VLOOKUP($A$905,'P4'!$A$10:$E$59,5, FALSE)</f>
        <v>#N/A</v>
      </c>
      <c r="C911" s="639">
        <f t="shared" si="42"/>
        <v>1</v>
      </c>
      <c r="D911" s="640">
        <f t="shared" si="43"/>
        <v>0</v>
      </c>
      <c r="E911" s="640">
        <f>IF(Admin!$J$44="Yes",0,1)</f>
        <v>0</v>
      </c>
      <c r="F911" s="640">
        <f t="shared" si="44"/>
        <v>1</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idden="1">
      <c r="A912" s="880" t="str">
        <f>CONCATENATE(Admin!$C$45," ",Admin!$F$45)</f>
        <v>5 Rohan</v>
      </c>
      <c r="B912" s="881" t="e">
        <f>VLOOKUP($A$905,'P5'!$A$10:$E$59,5, FALSE)</f>
        <v>#N/A</v>
      </c>
      <c r="C912" s="639">
        <f t="shared" si="42"/>
        <v>1</v>
      </c>
      <c r="D912" s="640">
        <f t="shared" si="43"/>
        <v>0</v>
      </c>
      <c r="E912" s="640">
        <f>IF(Admin!$J$45="Yes",0,1)</f>
        <v>0</v>
      </c>
      <c r="F912" s="640">
        <f t="shared" si="44"/>
        <v>1</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80" t="str">
        <f>CONCATENATE(Admin!$C$46," ",Admin!$F$46)</f>
        <v xml:space="preserve">6 </v>
      </c>
      <c r="B913" s="881" t="e">
        <f>VLOOKUP($A$905,'P6'!$A$10:$E$59,5, FALSE)</f>
        <v>#N/A</v>
      </c>
      <c r="C913" s="639">
        <f t="shared" si="42"/>
        <v>1</v>
      </c>
      <c r="D913" s="640">
        <f t="shared" si="43"/>
        <v>0</v>
      </c>
      <c r="E913" s="640">
        <f>IF(Admin!$J$46="Yes",0,1)</f>
        <v>0</v>
      </c>
      <c r="F913" s="640">
        <f t="shared" si="44"/>
        <v>1</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idden="1">
      <c r="A929" s="880" t="str">
        <f>CONCATENATE("P1"," ",Admin!$F$39)</f>
        <v>P1 Anirudh</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5.5" hidden="1">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idden="1">
      <c r="A931" s="880" t="str">
        <f>CONCATENATE(Admin!$C$41," ",Admin!$F$41)</f>
        <v>1 Praneeth</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idden="1">
      <c r="A932" s="880" t="str">
        <f>CONCATENATE(Admin!$C$42," ",Admin!$F$42)</f>
        <v>2 vishal</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idden="1">
      <c r="A933" s="880" t="str">
        <f>CONCATENATE(Admin!$C$43," ",Admin!$F$43)</f>
        <v>3 merin</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t="25.5" hidden="1">
      <c r="A934" s="880" t="str">
        <f>CONCATENATE(Admin!$C$44," ",Admin!$F$44)</f>
        <v>4 yashwanth</v>
      </c>
      <c r="B934" s="881" t="e">
        <f>VLOOKUP($A$928,'P4'!$A$10:$E$59,5, FALSE)</f>
        <v>#N/A</v>
      </c>
      <c r="C934" s="639">
        <f t="shared" si="42"/>
        <v>1</v>
      </c>
      <c r="D934" s="640">
        <f t="shared" si="43"/>
        <v>0</v>
      </c>
      <c r="E934" s="640">
        <f>IF(Admin!$J$44="Yes",0,1)</f>
        <v>0</v>
      </c>
      <c r="F934" s="640">
        <f t="shared" si="44"/>
        <v>1</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idden="1">
      <c r="A935" s="880" t="str">
        <f>CONCATENATE(Admin!$C$45," ",Admin!$F$45)</f>
        <v>5 Rohan</v>
      </c>
      <c r="B935" s="881" t="e">
        <f>VLOOKUP($A$928,'P5'!$A$10:$E$59,5, FALSE)</f>
        <v>#N/A</v>
      </c>
      <c r="C935" s="639">
        <f t="shared" si="42"/>
        <v>1</v>
      </c>
      <c r="D935" s="640">
        <f t="shared" si="43"/>
        <v>0</v>
      </c>
      <c r="E935" s="640">
        <f>IF(Admin!$J$45="Yes",0,1)</f>
        <v>0</v>
      </c>
      <c r="F935" s="640">
        <f t="shared" si="44"/>
        <v>1</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80" t="str">
        <f>CONCATENATE(Admin!$C$46," ",Admin!$F$46)</f>
        <v xml:space="preserve">6 </v>
      </c>
      <c r="B936" s="881" t="e">
        <f>VLOOKUP($A$928,'P6'!$A$10:$E$59,5, FALSE)</f>
        <v>#N/A</v>
      </c>
      <c r="C936" s="639">
        <f t="shared" si="42"/>
        <v>1</v>
      </c>
      <c r="D936" s="640">
        <f t="shared" si="43"/>
        <v>0</v>
      </c>
      <c r="E936" s="640">
        <f>IF(Admin!$J$46="Yes",0,1)</f>
        <v>0</v>
      </c>
      <c r="F936" s="640">
        <f t="shared" si="44"/>
        <v>1</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idden="1">
      <c r="A952" s="880" t="str">
        <f>CONCATENATE("P1"," ",Admin!$F$39)</f>
        <v>P1 Anirudh</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5.5" hidden="1">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idden="1">
      <c r="A954" s="880" t="str">
        <f>CONCATENATE(Admin!$C$41," ",Admin!$F$41)</f>
        <v>1 Praneeth</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idden="1">
      <c r="A955" s="880" t="str">
        <f>CONCATENATE(Admin!$C$42," ",Admin!$F$42)</f>
        <v>2 vishal</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idden="1">
      <c r="A956" s="880" t="str">
        <f>CONCATENATE(Admin!$C$43," ",Admin!$F$43)</f>
        <v>3 merin</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t="25.5" hidden="1">
      <c r="A957" s="880" t="str">
        <f>CONCATENATE(Admin!$C$44," ",Admin!$F$44)</f>
        <v>4 yashwanth</v>
      </c>
      <c r="B957" s="881" t="e">
        <f>VLOOKUP($A$951,'P4'!$A$10:$E$59,5, FALSE)</f>
        <v>#N/A</v>
      </c>
      <c r="C957" s="639">
        <f t="shared" si="42"/>
        <v>1</v>
      </c>
      <c r="D957" s="640">
        <f t="shared" si="43"/>
        <v>0</v>
      </c>
      <c r="E957" s="640">
        <f>IF(Admin!$J$44="Yes",0,1)</f>
        <v>0</v>
      </c>
      <c r="F957" s="640">
        <f t="shared" si="44"/>
        <v>1</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idden="1">
      <c r="A958" s="880" t="str">
        <f>CONCATENATE(Admin!$C$45," ",Admin!$F$45)</f>
        <v>5 Rohan</v>
      </c>
      <c r="B958" s="881" t="e">
        <f>VLOOKUP($A$951,'P5'!$A$10:$E$59,5, FALSE)</f>
        <v>#N/A</v>
      </c>
      <c r="C958" s="639">
        <f t="shared" si="42"/>
        <v>1</v>
      </c>
      <c r="D958" s="640">
        <f t="shared" si="43"/>
        <v>0</v>
      </c>
      <c r="E958" s="640">
        <f>IF(Admin!$J$45="Yes",0,1)</f>
        <v>0</v>
      </c>
      <c r="F958" s="640">
        <f t="shared" si="44"/>
        <v>1</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80" t="str">
        <f>CONCATENATE(Admin!$C$46," ",Admin!$F$46)</f>
        <v xml:space="preserve">6 </v>
      </c>
      <c r="B959" s="881" t="e">
        <f>VLOOKUP($A$951,'P6'!$A$10:$E$59,5, FALSE)</f>
        <v>#N/A</v>
      </c>
      <c r="C959" s="639">
        <f t="shared" si="42"/>
        <v>1</v>
      </c>
      <c r="D959" s="640">
        <f t="shared" si="43"/>
        <v>0</v>
      </c>
      <c r="E959" s="640">
        <f>IF(Admin!$J$46="Yes",0,1)</f>
        <v>0</v>
      </c>
      <c r="F959" s="640">
        <f t="shared" si="44"/>
        <v>1</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idden="1">
      <c r="A975" s="880" t="str">
        <f>CONCATENATE("P1"," ",Admin!$F$39)</f>
        <v>P1 Anirudh</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5.5" hidden="1">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idden="1">
      <c r="A977" s="880" t="str">
        <f>CONCATENATE(Admin!$C$41," ",Admin!$F$41)</f>
        <v>1 Praneeth</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idden="1">
      <c r="A978" s="880" t="str">
        <f>CONCATENATE(Admin!$C$42," ",Admin!$F$42)</f>
        <v>2 vishal</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idden="1">
      <c r="A979" s="880" t="str">
        <f>CONCATENATE(Admin!$C$43," ",Admin!$F$43)</f>
        <v>3 merin</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t="25.5" hidden="1">
      <c r="A980" s="880" t="str">
        <f>CONCATENATE(Admin!$C$44," ",Admin!$F$44)</f>
        <v>4 yashwanth</v>
      </c>
      <c r="B980" s="881" t="e">
        <f>VLOOKUP($A$974,'P4'!$A$10:$E$59,5, FALSE)</f>
        <v>#N/A</v>
      </c>
      <c r="C980" s="639">
        <f t="shared" si="45"/>
        <v>1</v>
      </c>
      <c r="D980" s="640">
        <f t="shared" si="46"/>
        <v>0</v>
      </c>
      <c r="E980" s="640">
        <f>IF(Admin!$J$44="Yes",0,1)</f>
        <v>0</v>
      </c>
      <c r="F980" s="640">
        <f t="shared" si="47"/>
        <v>1</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idden="1">
      <c r="A981" s="880" t="str">
        <f>CONCATENATE(Admin!$C$45," ",Admin!$F$45)</f>
        <v>5 Rohan</v>
      </c>
      <c r="B981" s="881" t="e">
        <f>VLOOKUP($A$974,'P5'!$A$10:$E$59,5, FALSE)</f>
        <v>#N/A</v>
      </c>
      <c r="C981" s="639">
        <f t="shared" si="45"/>
        <v>1</v>
      </c>
      <c r="D981" s="640">
        <f t="shared" si="46"/>
        <v>0</v>
      </c>
      <c r="E981" s="640">
        <f>IF(Admin!$J$45="Yes",0,1)</f>
        <v>0</v>
      </c>
      <c r="F981" s="640">
        <f t="shared" si="47"/>
        <v>1</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80" t="str">
        <f>CONCATENATE(Admin!$C$46," ",Admin!$F$46)</f>
        <v xml:space="preserve">6 </v>
      </c>
      <c r="B982" s="881" t="e">
        <f>VLOOKUP($A$974,'P6'!$A$10:$E$59,5, FALSE)</f>
        <v>#N/A</v>
      </c>
      <c r="C982" s="639">
        <f t="shared" si="45"/>
        <v>1</v>
      </c>
      <c r="D982" s="640">
        <f t="shared" si="46"/>
        <v>0</v>
      </c>
      <c r="E982" s="640">
        <f>IF(Admin!$J$46="Yes",0,1)</f>
        <v>0</v>
      </c>
      <c r="F982" s="640">
        <f t="shared" si="47"/>
        <v>1</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idden="1">
      <c r="A998" s="880" t="str">
        <f>CONCATENATE("P1"," ",Admin!$F$39)</f>
        <v>P1 Anirudh</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5.5" hidden="1">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idden="1">
      <c r="A1000" s="880" t="str">
        <f>CONCATENATE(Admin!$C$41," ",Admin!$F$41)</f>
        <v>1 Praneeth</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idden="1">
      <c r="A1001" s="880" t="str">
        <f>CONCATENATE(Admin!$C$42," ",Admin!$F$42)</f>
        <v>2 vishal</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idden="1">
      <c r="A1002" s="880" t="str">
        <f>CONCATENATE(Admin!$C$43," ",Admin!$F$43)</f>
        <v>3 merin</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t="25.5" hidden="1">
      <c r="A1003" s="880" t="str">
        <f>CONCATENATE(Admin!$C$44," ",Admin!$F$44)</f>
        <v>4 yashwanth</v>
      </c>
      <c r="B1003" s="881" t="e">
        <f>VLOOKUP($A$997,'P4'!$A$10:$E$59,5, FALSE)</f>
        <v>#N/A</v>
      </c>
      <c r="C1003" s="639">
        <f t="shared" si="45"/>
        <v>1</v>
      </c>
      <c r="D1003" s="640">
        <f t="shared" si="46"/>
        <v>0</v>
      </c>
      <c r="E1003" s="640">
        <f>IF(Admin!$J$44="Yes",0,1)</f>
        <v>0</v>
      </c>
      <c r="F1003" s="640">
        <f t="shared" si="47"/>
        <v>1</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idden="1">
      <c r="A1004" s="880" t="str">
        <f>CONCATENATE(Admin!$C$45," ",Admin!$F$45)</f>
        <v>5 Rohan</v>
      </c>
      <c r="B1004" s="881" t="e">
        <f>VLOOKUP($A$997,'P5'!$A$10:$E$59,5, FALSE)</f>
        <v>#N/A</v>
      </c>
      <c r="C1004" s="639">
        <f t="shared" si="45"/>
        <v>1</v>
      </c>
      <c r="D1004" s="640">
        <f t="shared" si="46"/>
        <v>0</v>
      </c>
      <c r="E1004" s="640">
        <f>IF(Admin!$J$45="Yes",0,1)</f>
        <v>0</v>
      </c>
      <c r="F1004" s="640">
        <f t="shared" si="47"/>
        <v>1</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80" t="str">
        <f>CONCATENATE(Admin!$C$46," ",Admin!$F$46)</f>
        <v xml:space="preserve">6 </v>
      </c>
      <c r="B1005" s="881" t="e">
        <f>VLOOKUP($A$997,'P6'!$A$10:$E$59,5, FALSE)</f>
        <v>#N/A</v>
      </c>
      <c r="C1005" s="639">
        <f t="shared" si="45"/>
        <v>1</v>
      </c>
      <c r="D1005" s="640">
        <f t="shared" si="46"/>
        <v>0</v>
      </c>
      <c r="E1005" s="640">
        <f>IF(Admin!$J$46="Yes",0,1)</f>
        <v>0</v>
      </c>
      <c r="F1005" s="640">
        <f t="shared" si="47"/>
        <v>1</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idden="1">
      <c r="A1021" s="880" t="str">
        <f>CONCATENATE("P1"," ",Admin!$F$39)</f>
        <v>P1 Anirudh</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5.5" hidden="1">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idden="1">
      <c r="A1023" s="880" t="str">
        <f>CONCATENATE(Admin!$C$41," ",Admin!$F$41)</f>
        <v>1 Praneeth</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idden="1">
      <c r="A1024" s="880" t="str">
        <f>CONCATENATE(Admin!$C$42," ",Admin!$F$42)</f>
        <v>2 vishal</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idden="1">
      <c r="A1025" s="880" t="str">
        <f>CONCATENATE(Admin!$C$43," ",Admin!$F$43)</f>
        <v>3 merin</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t="25.5" hidden="1">
      <c r="A1026" s="880" t="str">
        <f>CONCATENATE(Admin!$C$44," ",Admin!$F$44)</f>
        <v>4 yashwanth</v>
      </c>
      <c r="B1026" s="881" t="e">
        <f>VLOOKUP($A$1020,'P4'!$A$10:$E$59,5, FALSE)</f>
        <v>#N/A</v>
      </c>
      <c r="C1026" s="639">
        <f t="shared" si="45"/>
        <v>1</v>
      </c>
      <c r="D1026" s="640">
        <f t="shared" si="46"/>
        <v>0</v>
      </c>
      <c r="E1026" s="640">
        <f>IF(Admin!$J$44="Yes",0,1)</f>
        <v>0</v>
      </c>
      <c r="F1026" s="640">
        <f t="shared" si="47"/>
        <v>1</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idden="1">
      <c r="A1027" s="880" t="str">
        <f>CONCATENATE(Admin!$C$45," ",Admin!$F$45)</f>
        <v>5 Rohan</v>
      </c>
      <c r="B1027" s="881" t="e">
        <f>VLOOKUP($A$1020,'P5'!$A$10:$E$59,5, FALSE)</f>
        <v>#N/A</v>
      </c>
      <c r="C1027" s="639">
        <f t="shared" si="45"/>
        <v>1</v>
      </c>
      <c r="D1027" s="640">
        <f t="shared" si="46"/>
        <v>0</v>
      </c>
      <c r="E1027" s="640">
        <f>IF(Admin!$J$45="Yes",0,1)</f>
        <v>0</v>
      </c>
      <c r="F1027" s="640">
        <f t="shared" si="47"/>
        <v>1</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80" t="str">
        <f>CONCATENATE(Admin!$C$46," ",Admin!$F$46)</f>
        <v xml:space="preserve">6 </v>
      </c>
      <c r="B1028" s="881" t="e">
        <f>VLOOKUP($A$1020,'P6'!$A$10:$E$59,5, FALSE)</f>
        <v>#N/A</v>
      </c>
      <c r="C1028" s="639">
        <f t="shared" si="45"/>
        <v>1</v>
      </c>
      <c r="D1028" s="640">
        <f t="shared" si="46"/>
        <v>0</v>
      </c>
      <c r="E1028" s="640">
        <f>IF(Admin!$J$46="Yes",0,1)</f>
        <v>0</v>
      </c>
      <c r="F1028" s="640">
        <f t="shared" si="47"/>
        <v>1</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idden="1">
      <c r="A1044" s="880" t="str">
        <f>CONCATENATE("P1"," ",Admin!$F$39)</f>
        <v>P1 Anirudh</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5.5" hidden="1">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idden="1">
      <c r="A1046" s="880" t="str">
        <f>CONCATENATE(Admin!$C$41," ",Admin!$F$41)</f>
        <v>1 Praneeth</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idden="1">
      <c r="A1047" s="880" t="str">
        <f>CONCATENATE(Admin!$C$42," ",Admin!$F$42)</f>
        <v>2 vishal</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idden="1">
      <c r="A1048" s="880" t="str">
        <f>CONCATENATE(Admin!$C$43," ",Admin!$F$43)</f>
        <v>3 merin</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t="25.5" hidden="1">
      <c r="A1049" s="880" t="str">
        <f>CONCATENATE(Admin!$C$44," ",Admin!$F$44)</f>
        <v>4 yashwanth</v>
      </c>
      <c r="B1049" s="881" t="e">
        <f>VLOOKUP($A$1043,'P4'!$A$10:$E$59,5, FALSE)</f>
        <v>#N/A</v>
      </c>
      <c r="C1049" s="639">
        <f t="shared" si="48"/>
        <v>1</v>
      </c>
      <c r="D1049" s="640">
        <f t="shared" si="49"/>
        <v>0</v>
      </c>
      <c r="E1049" s="640">
        <f>IF(Admin!$J$44="Yes",0,1)</f>
        <v>0</v>
      </c>
      <c r="F1049" s="640">
        <f t="shared" si="50"/>
        <v>1</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idden="1">
      <c r="A1050" s="880" t="str">
        <f>CONCATENATE(Admin!$C$45," ",Admin!$F$45)</f>
        <v>5 Rohan</v>
      </c>
      <c r="B1050" s="881" t="e">
        <f>VLOOKUP($A$1043,'P5'!$A$10:$E$59,5, FALSE)</f>
        <v>#N/A</v>
      </c>
      <c r="C1050" s="639">
        <f t="shared" si="48"/>
        <v>1</v>
      </c>
      <c r="D1050" s="640">
        <f t="shared" si="49"/>
        <v>0</v>
      </c>
      <c r="E1050" s="640">
        <f>IF(Admin!$J$45="Yes",0,1)</f>
        <v>0</v>
      </c>
      <c r="F1050" s="640">
        <f t="shared" si="50"/>
        <v>1</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80" t="str">
        <f>CONCATENATE(Admin!$C$46," ",Admin!$F$46)</f>
        <v xml:space="preserve">6 </v>
      </c>
      <c r="B1051" s="881" t="e">
        <f>VLOOKUP($A$1043,'P6'!$A$10:$E$59,5, FALSE)</f>
        <v>#N/A</v>
      </c>
      <c r="C1051" s="639">
        <f t="shared" si="48"/>
        <v>1</v>
      </c>
      <c r="D1051" s="640">
        <f t="shared" si="49"/>
        <v>0</v>
      </c>
      <c r="E1051" s="640">
        <f>IF(Admin!$J$46="Yes",0,1)</f>
        <v>0</v>
      </c>
      <c r="F1051" s="640">
        <f t="shared" si="50"/>
        <v>1</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idden="1">
      <c r="A1067" s="880" t="str">
        <f>CONCATENATE("P1"," ",Admin!$F$39)</f>
        <v>P1 Anirudh</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5.5" hidden="1">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idden="1">
      <c r="A1069" s="880" t="str">
        <f>CONCATENATE(Admin!$C$41," ",Admin!$F$41)</f>
        <v>1 Praneeth</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idden="1">
      <c r="A1070" s="880" t="str">
        <f>CONCATENATE(Admin!$C$42," ",Admin!$F$42)</f>
        <v>2 vishal</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idden="1">
      <c r="A1071" s="880" t="str">
        <f>CONCATENATE(Admin!$C$43," ",Admin!$F$43)</f>
        <v>3 merin</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t="25.5" hidden="1">
      <c r="A1072" s="880" t="str">
        <f>CONCATENATE(Admin!$C$44," ",Admin!$F$44)</f>
        <v>4 yashwanth</v>
      </c>
      <c r="B1072" s="881" t="e">
        <f>VLOOKUP($A$1066,'P4'!$A$10:$E$59,5, FALSE)</f>
        <v>#N/A</v>
      </c>
      <c r="C1072" s="639">
        <f t="shared" si="48"/>
        <v>1</v>
      </c>
      <c r="D1072" s="640">
        <f t="shared" si="49"/>
        <v>0</v>
      </c>
      <c r="E1072" s="640">
        <f>IF(Admin!$J$44="Yes",0,1)</f>
        <v>0</v>
      </c>
      <c r="F1072" s="640">
        <f t="shared" si="50"/>
        <v>1</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idden="1">
      <c r="A1073" s="880" t="str">
        <f>CONCATENATE(Admin!$C$45," ",Admin!$F$45)</f>
        <v>5 Rohan</v>
      </c>
      <c r="B1073" s="881" t="e">
        <f>VLOOKUP($A$1066,'P5'!$A$10:$E$59,5, FALSE)</f>
        <v>#N/A</v>
      </c>
      <c r="C1073" s="639">
        <f t="shared" si="48"/>
        <v>1</v>
      </c>
      <c r="D1073" s="640">
        <f t="shared" si="49"/>
        <v>0</v>
      </c>
      <c r="E1073" s="640">
        <f>IF(Admin!$J$45="Yes",0,1)</f>
        <v>0</v>
      </c>
      <c r="F1073" s="640">
        <f t="shared" si="50"/>
        <v>1</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80" t="str">
        <f>CONCATENATE(Admin!$C$46," ",Admin!$F$46)</f>
        <v xml:space="preserve">6 </v>
      </c>
      <c r="B1074" s="881" t="e">
        <f>VLOOKUP($A$1066,'P6'!$A$10:$E$59,5, FALSE)</f>
        <v>#N/A</v>
      </c>
      <c r="C1074" s="639">
        <f t="shared" si="48"/>
        <v>1</v>
      </c>
      <c r="D1074" s="640">
        <f t="shared" si="49"/>
        <v>0</v>
      </c>
      <c r="E1074" s="640">
        <f>IF(Admin!$J$46="Yes",0,1)</f>
        <v>0</v>
      </c>
      <c r="F1074" s="640">
        <f t="shared" si="50"/>
        <v>1</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idden="1">
      <c r="A1090" s="880" t="str">
        <f>CONCATENATE("P1"," ",Admin!$F$39)</f>
        <v>P1 Anirudh</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5.5" hidden="1">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idden="1">
      <c r="A1092" s="880" t="str">
        <f>CONCATENATE(Admin!$C$41," ",Admin!$F$41)</f>
        <v>1 Praneeth</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idden="1">
      <c r="A1093" s="880" t="str">
        <f>CONCATENATE(Admin!$C$42," ",Admin!$F$42)</f>
        <v>2 vishal</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idden="1">
      <c r="A1094" s="880" t="str">
        <f>CONCATENATE(Admin!$C$43," ",Admin!$F$43)</f>
        <v>3 merin</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t="25.5" hidden="1">
      <c r="A1095" s="880" t="str">
        <f>CONCATENATE(Admin!$C$44," ",Admin!$F$44)</f>
        <v>4 yashwanth</v>
      </c>
      <c r="B1095" s="881" t="e">
        <f>VLOOKUP($A$1089,'P4'!$A$10:$E$59,5, FALSE)</f>
        <v>#N/A</v>
      </c>
      <c r="C1095" s="639">
        <f t="shared" si="48"/>
        <v>1</v>
      </c>
      <c r="D1095" s="640">
        <f t="shared" si="49"/>
        <v>0</v>
      </c>
      <c r="E1095" s="640">
        <f>IF(Admin!$J$44="Yes",0,1)</f>
        <v>0</v>
      </c>
      <c r="F1095" s="640">
        <f t="shared" si="50"/>
        <v>1</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idden="1">
      <c r="A1096" s="880" t="str">
        <f>CONCATENATE(Admin!$C$45," ",Admin!$F$45)</f>
        <v>5 Rohan</v>
      </c>
      <c r="B1096" s="881" t="e">
        <f>VLOOKUP($A$1089,'P5'!$A$10:$E$59,5, FALSE)</f>
        <v>#N/A</v>
      </c>
      <c r="C1096" s="639">
        <f t="shared" ref="C1096:C1157" si="51">IF(ISERROR(B1096),1,0)</f>
        <v>1</v>
      </c>
      <c r="D1096" s="640">
        <f t="shared" ref="D1096:D1157" si="52">IF(ISNUMBER(B1096),1,0)</f>
        <v>0</v>
      </c>
      <c r="E1096" s="640">
        <f>IF(Admin!$J$45="Yes",0,1)</f>
        <v>0</v>
      </c>
      <c r="F1096" s="640">
        <f t="shared" ref="F1096:F1157" si="53">SUM(C1096:E1096)</f>
        <v>1</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80" t="str">
        <f>CONCATENATE(Admin!$C$46," ",Admin!$F$46)</f>
        <v xml:space="preserve">6 </v>
      </c>
      <c r="B1097" s="881" t="e">
        <f>VLOOKUP($A$1089,'P6'!$A$10:$E$59,5, FALSE)</f>
        <v>#N/A</v>
      </c>
      <c r="C1097" s="639">
        <f t="shared" si="51"/>
        <v>1</v>
      </c>
      <c r="D1097" s="640">
        <f t="shared" si="52"/>
        <v>0</v>
      </c>
      <c r="E1097" s="640">
        <f>IF(Admin!$J$46="Yes",0,1)</f>
        <v>0</v>
      </c>
      <c r="F1097" s="640">
        <f t="shared" si="53"/>
        <v>1</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idden="1">
      <c r="A1113" s="880" t="str">
        <f>CONCATENATE("P1"," ",Admin!$F$39)</f>
        <v>P1 Anirudh</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5.5" hidden="1">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idden="1">
      <c r="A1115" s="880" t="str">
        <f>CONCATENATE(Admin!$C$41," ",Admin!$F$41)</f>
        <v>1 Praneeth</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idden="1">
      <c r="A1116" s="880" t="str">
        <f>CONCATENATE(Admin!$C$42," ",Admin!$F$42)</f>
        <v>2 vishal</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idden="1">
      <c r="A1117" s="880" t="str">
        <f>CONCATENATE(Admin!$C$43," ",Admin!$F$43)</f>
        <v>3 merin</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t="25.5" hidden="1">
      <c r="A1118" s="880" t="str">
        <f>CONCATENATE(Admin!$C$44," ",Admin!$F$44)</f>
        <v>4 yashwanth</v>
      </c>
      <c r="B1118" s="881" t="e">
        <f>VLOOKUP($A$1112,'P4'!$A$10:$E$59,5, FALSE)</f>
        <v>#N/A</v>
      </c>
      <c r="C1118" s="639">
        <f t="shared" si="51"/>
        <v>1</v>
      </c>
      <c r="D1118" s="640">
        <f t="shared" si="52"/>
        <v>0</v>
      </c>
      <c r="E1118" s="640">
        <f>IF(Admin!$J$44="Yes",0,1)</f>
        <v>0</v>
      </c>
      <c r="F1118" s="640">
        <f t="shared" si="53"/>
        <v>1</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idden="1">
      <c r="A1119" s="880" t="str">
        <f>CONCATENATE(Admin!$C$45," ",Admin!$F$45)</f>
        <v>5 Rohan</v>
      </c>
      <c r="B1119" s="881" t="e">
        <f>VLOOKUP($A$1112,'P5'!$A$10:$E$59,5, FALSE)</f>
        <v>#N/A</v>
      </c>
      <c r="C1119" s="639">
        <f t="shared" si="51"/>
        <v>1</v>
      </c>
      <c r="D1119" s="640">
        <f t="shared" si="52"/>
        <v>0</v>
      </c>
      <c r="E1119" s="640">
        <f>IF(Admin!$J$45="Yes",0,1)</f>
        <v>0</v>
      </c>
      <c r="F1119" s="640">
        <f t="shared" si="53"/>
        <v>1</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80" t="str">
        <f>CONCATENATE(Admin!$C$46," ",Admin!$F$46)</f>
        <v xml:space="preserve">6 </v>
      </c>
      <c r="B1120" s="881" t="e">
        <f>VLOOKUP($A$1112,'P6'!$A$10:$E$59,5, FALSE)</f>
        <v>#N/A</v>
      </c>
      <c r="C1120" s="639">
        <f t="shared" si="51"/>
        <v>1</v>
      </c>
      <c r="D1120" s="640">
        <f t="shared" si="52"/>
        <v>0</v>
      </c>
      <c r="E1120" s="640">
        <f>IF(Admin!$J$46="Yes",0,1)</f>
        <v>0</v>
      </c>
      <c r="F1120" s="640">
        <f t="shared" si="53"/>
        <v>1</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idden="1">
      <c r="A1136" s="880" t="str">
        <f>CONCATENATE("P1"," ",Admin!$F$39)</f>
        <v>P1 Anirudh</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5.5" hidden="1">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idden="1">
      <c r="A1138" s="880" t="str">
        <f>CONCATENATE(Admin!$C$41," ",Admin!$F$41)</f>
        <v>1 Praneeth</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idden="1">
      <c r="A1139" s="880" t="str">
        <f>CONCATENATE(Admin!$C$42," ",Admin!$F$42)</f>
        <v>2 vishal</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idden="1">
      <c r="A1140" s="880" t="str">
        <f>CONCATENATE(Admin!$C$43," ",Admin!$F$43)</f>
        <v>3 merin</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t="25.5" hidden="1">
      <c r="A1141" s="880" t="str">
        <f>CONCATENATE(Admin!$C$44," ",Admin!$F$44)</f>
        <v>4 yashwanth</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idden="1">
      <c r="A1142" s="880" t="str">
        <f>CONCATENATE(Admin!$C$45," ",Admin!$F$45)</f>
        <v>5 Rohan</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90"/>
      <c r="B1179" s="642"/>
      <c r="C1179" s="643"/>
      <c r="D1179" s="641"/>
      <c r="E1179" s="641"/>
      <c r="F1179" s="641"/>
      <c r="G1179" s="641"/>
    </row>
    <row r="1180" spans="1:72" s="11" customFormat="1">
      <c r="A1180" s="190"/>
      <c r="B1180" s="642"/>
      <c r="C1180" s="643"/>
      <c r="D1180" s="641"/>
      <c r="E1180" s="641"/>
      <c r="F1180" s="641"/>
      <c r="G1180" s="641"/>
    </row>
    <row r="1181" spans="1:72" s="11" customFormat="1">
      <c r="A1181" s="190"/>
      <c r="B1181" s="642"/>
      <c r="C1181" s="643"/>
      <c r="D1181" s="641"/>
      <c r="E1181" s="641"/>
      <c r="F1181" s="641"/>
      <c r="G1181" s="641"/>
    </row>
    <row r="1182" spans="1:72" s="11" customFormat="1">
      <c r="A1182" s="190"/>
      <c r="B1182" s="642"/>
      <c r="C1182" s="643"/>
      <c r="D1182" s="641"/>
      <c r="E1182" s="641"/>
      <c r="F1182" s="641"/>
      <c r="G1182" s="641"/>
    </row>
    <row r="1183" spans="1:72" s="11" customFormat="1">
      <c r="A1183" s="190"/>
      <c r="B1183" s="642"/>
      <c r="C1183" s="643"/>
      <c r="D1183" s="641"/>
      <c r="E1183" s="641"/>
      <c r="F1183" s="641"/>
      <c r="G1183" s="641"/>
    </row>
    <row r="1184" spans="1:72" s="11" customFormat="1">
      <c r="A1184" s="190"/>
      <c r="B1184" s="642"/>
      <c r="C1184" s="643"/>
      <c r="D1184" s="641"/>
      <c r="E1184" s="641"/>
      <c r="F1184" s="641"/>
      <c r="G1184" s="641"/>
    </row>
    <row r="1185" spans="1:7" s="11" customFormat="1">
      <c r="A1185" s="190"/>
      <c r="B1185" s="642"/>
      <c r="C1185" s="643"/>
      <c r="D1185" s="641"/>
      <c r="E1185" s="641"/>
      <c r="F1185" s="641"/>
      <c r="G1185" s="641"/>
    </row>
    <row r="1186" spans="1:7" s="11" customFormat="1">
      <c r="A1186" s="190"/>
      <c r="B1186" s="642"/>
      <c r="C1186" s="643"/>
      <c r="D1186" s="641"/>
      <c r="E1186" s="641"/>
      <c r="F1186" s="641"/>
      <c r="G1186" s="641"/>
    </row>
    <row r="1187" spans="1:7" s="11" customFormat="1">
      <c r="A1187" s="190"/>
      <c r="B1187" s="642"/>
      <c r="C1187" s="643"/>
      <c r="D1187" s="641"/>
      <c r="E1187" s="641"/>
      <c r="F1187" s="641"/>
      <c r="G1187" s="641"/>
    </row>
    <row r="1188" spans="1:7" s="11" customFormat="1">
      <c r="A1188" s="190"/>
      <c r="B1188" s="642"/>
      <c r="C1188" s="643"/>
      <c r="D1188" s="641"/>
      <c r="E1188" s="641"/>
      <c r="F1188" s="641"/>
      <c r="G1188" s="641"/>
    </row>
    <row r="1189" spans="1:7" s="11" customFormat="1">
      <c r="A1189" s="190"/>
      <c r="B1189" s="642"/>
      <c r="C1189" s="643"/>
      <c r="D1189" s="641"/>
      <c r="E1189" s="641"/>
      <c r="F1189" s="641"/>
      <c r="G1189" s="641"/>
    </row>
    <row r="1190" spans="1:7" s="11" customFormat="1">
      <c r="A1190" s="190"/>
      <c r="B1190" s="642"/>
      <c r="C1190" s="643"/>
      <c r="D1190" s="641"/>
      <c r="E1190" s="641"/>
      <c r="F1190" s="641"/>
      <c r="G1190" s="641"/>
    </row>
    <row r="1191" spans="1:7" s="11" customFormat="1">
      <c r="A1191" s="190"/>
      <c r="B1191" s="642"/>
      <c r="C1191" s="643"/>
      <c r="D1191" s="641"/>
      <c r="E1191" s="641"/>
      <c r="F1191" s="641"/>
      <c r="G1191" s="641"/>
    </row>
    <row r="1192" spans="1:7" s="11" customFormat="1">
      <c r="A1192" s="190"/>
      <c r="B1192" s="642"/>
      <c r="C1192" s="643"/>
      <c r="D1192" s="641"/>
      <c r="E1192" s="641"/>
      <c r="F1192" s="641"/>
      <c r="G1192" s="641"/>
    </row>
    <row r="1193" spans="1:7" s="11" customFormat="1">
      <c r="A1193" s="190"/>
      <c r="B1193" s="642"/>
      <c r="C1193" s="643"/>
      <c r="D1193" s="641"/>
      <c r="E1193" s="641"/>
      <c r="F1193" s="641"/>
      <c r="G1193" s="641"/>
    </row>
    <row r="1194" spans="1:7" s="11" customFormat="1">
      <c r="A1194" s="190"/>
      <c r="B1194" s="642"/>
      <c r="C1194" s="643"/>
      <c r="D1194" s="641"/>
      <c r="E1194" s="641"/>
      <c r="F1194" s="641"/>
      <c r="G1194" s="641"/>
    </row>
    <row r="1195" spans="1:7" s="11" customFormat="1">
      <c r="A1195" s="190"/>
      <c r="B1195" s="642"/>
      <c r="C1195" s="643"/>
      <c r="D1195" s="641"/>
      <c r="E1195" s="641"/>
      <c r="F1195" s="641"/>
      <c r="G1195" s="641"/>
    </row>
    <row r="1196" spans="1:7" s="11" customFormat="1">
      <c r="A1196" s="190"/>
      <c r="B1196" s="642"/>
      <c r="C1196" s="643"/>
      <c r="D1196" s="641"/>
      <c r="E1196" s="641"/>
      <c r="F1196" s="641"/>
      <c r="G1196" s="641"/>
    </row>
    <row r="1197" spans="1:7" s="11" customFormat="1">
      <c r="A1197" s="190"/>
      <c r="B1197" s="642"/>
      <c r="C1197" s="643"/>
      <c r="D1197" s="641"/>
      <c r="E1197" s="641"/>
      <c r="F1197" s="641"/>
      <c r="G1197" s="641"/>
    </row>
    <row r="1198" spans="1:7" s="11" customFormat="1">
      <c r="A1198" s="190"/>
      <c r="B1198" s="642"/>
      <c r="C1198" s="643"/>
      <c r="D1198" s="641"/>
      <c r="E1198" s="641"/>
      <c r="F1198" s="641"/>
      <c r="G1198" s="641"/>
    </row>
    <row r="1199" spans="1:7" s="11" customFormat="1">
      <c r="A1199" s="190"/>
      <c r="B1199" s="642"/>
      <c r="C1199" s="643"/>
      <c r="D1199" s="641"/>
      <c r="E1199" s="641"/>
      <c r="F1199" s="641"/>
      <c r="G1199" s="641"/>
    </row>
    <row r="1200" spans="1:7" s="11" customFormat="1">
      <c r="A1200" s="190"/>
      <c r="B1200" s="642"/>
      <c r="C1200" s="643"/>
      <c r="D1200" s="641"/>
      <c r="E1200" s="641"/>
      <c r="F1200" s="641"/>
      <c r="G1200" s="641"/>
    </row>
    <row r="1201" spans="1:7" s="11" customFormat="1">
      <c r="A1201" s="190"/>
      <c r="B1201" s="642"/>
      <c r="C1201" s="643"/>
      <c r="D1201" s="641"/>
      <c r="E1201" s="641"/>
      <c r="F1201" s="641"/>
      <c r="G1201" s="641"/>
    </row>
    <row r="1202" spans="1:7" s="11" customFormat="1">
      <c r="A1202" s="190"/>
      <c r="B1202" s="642"/>
      <c r="C1202" s="643"/>
      <c r="D1202" s="641"/>
      <c r="E1202" s="641"/>
      <c r="F1202" s="641"/>
      <c r="G1202" s="641"/>
    </row>
    <row r="1203" spans="1:7" s="11" customFormat="1">
      <c r="A1203" s="190"/>
      <c r="B1203" s="642"/>
      <c r="C1203" s="643"/>
      <c r="D1203" s="641"/>
      <c r="E1203" s="641"/>
      <c r="F1203" s="641"/>
      <c r="G1203" s="641"/>
    </row>
    <row r="1204" spans="1:7" s="11" customFormat="1">
      <c r="A1204" s="190"/>
      <c r="B1204" s="642"/>
      <c r="C1204" s="643"/>
      <c r="D1204" s="641"/>
      <c r="E1204" s="641"/>
      <c r="F1204" s="641"/>
      <c r="G1204" s="641"/>
    </row>
    <row r="1205" spans="1:7" s="11" customFormat="1">
      <c r="A1205" s="190"/>
      <c r="B1205" s="642"/>
      <c r="C1205" s="643"/>
      <c r="D1205" s="641"/>
      <c r="E1205" s="641"/>
      <c r="F1205" s="641"/>
      <c r="G1205" s="641"/>
    </row>
    <row r="1206" spans="1:7" s="11" customFormat="1">
      <c r="A1206" s="190"/>
      <c r="B1206" s="642"/>
      <c r="C1206" s="643"/>
      <c r="D1206" s="641"/>
      <c r="E1206" s="641"/>
      <c r="F1206" s="641"/>
      <c r="G1206" s="641"/>
    </row>
    <row r="1207" spans="1:7" s="11" customFormat="1">
      <c r="A1207" s="190"/>
      <c r="B1207" s="642"/>
      <c r="C1207" s="643"/>
      <c r="D1207" s="641"/>
      <c r="E1207" s="641"/>
      <c r="F1207" s="641"/>
      <c r="G1207" s="641"/>
    </row>
    <row r="1208" spans="1:7" s="11" customFormat="1">
      <c r="A1208" s="190"/>
      <c r="B1208" s="642"/>
      <c r="C1208" s="643"/>
      <c r="D1208" s="641"/>
      <c r="E1208" s="641"/>
      <c r="F1208" s="641"/>
      <c r="G1208" s="641"/>
    </row>
    <row r="1209" spans="1:7" s="11" customFormat="1">
      <c r="A1209" s="190"/>
      <c r="B1209" s="642"/>
      <c r="C1209" s="643"/>
      <c r="D1209" s="641"/>
      <c r="E1209" s="641"/>
      <c r="F1209" s="641"/>
      <c r="G1209" s="641"/>
    </row>
    <row r="1210" spans="1:7" s="11" customFormat="1">
      <c r="A1210" s="190"/>
      <c r="B1210" s="642"/>
      <c r="C1210" s="643"/>
      <c r="D1210" s="641"/>
      <c r="E1210" s="641"/>
      <c r="F1210" s="641"/>
      <c r="G1210" s="641"/>
    </row>
    <row r="1211" spans="1:7" s="11" customFormat="1">
      <c r="A1211" s="190"/>
      <c r="B1211" s="642"/>
      <c r="C1211" s="643"/>
      <c r="D1211" s="641"/>
      <c r="E1211" s="641"/>
      <c r="F1211" s="641"/>
      <c r="G1211" s="641"/>
    </row>
    <row r="1212" spans="1:7" s="11" customFormat="1">
      <c r="A1212" s="190"/>
      <c r="B1212" s="642"/>
      <c r="C1212" s="643"/>
      <c r="D1212" s="641"/>
      <c r="E1212" s="641"/>
      <c r="F1212" s="641"/>
      <c r="G1212" s="641"/>
    </row>
    <row r="1213" spans="1:7" s="11" customFormat="1">
      <c r="A1213" s="190"/>
      <c r="B1213" s="642"/>
      <c r="C1213" s="643"/>
      <c r="D1213" s="641"/>
      <c r="E1213" s="641"/>
      <c r="F1213" s="641"/>
      <c r="G1213" s="641"/>
    </row>
    <row r="1214" spans="1:7" s="11" customFormat="1">
      <c r="A1214" s="190"/>
      <c r="B1214" s="642"/>
      <c r="C1214" s="643"/>
      <c r="D1214" s="641"/>
      <c r="E1214" s="641"/>
      <c r="F1214" s="641"/>
      <c r="G1214" s="641"/>
    </row>
    <row r="1215" spans="1:7" s="11" customFormat="1">
      <c r="A1215" s="190"/>
      <c r="B1215" s="642"/>
      <c r="C1215" s="643"/>
      <c r="D1215" s="641"/>
      <c r="E1215" s="641"/>
      <c r="F1215" s="641"/>
      <c r="G1215" s="641"/>
    </row>
    <row r="1216" spans="1:7" s="11" customFormat="1">
      <c r="A1216" s="190"/>
      <c r="B1216" s="642"/>
      <c r="C1216" s="643"/>
      <c r="D1216" s="641"/>
      <c r="E1216" s="641"/>
      <c r="F1216" s="641"/>
      <c r="G1216" s="641"/>
    </row>
    <row r="1217" spans="1:7" s="11" customFormat="1">
      <c r="A1217" s="190"/>
      <c r="B1217" s="642"/>
      <c r="C1217" s="643"/>
      <c r="D1217" s="641"/>
      <c r="E1217" s="641"/>
      <c r="F1217" s="641"/>
      <c r="G1217" s="641"/>
    </row>
    <row r="1218" spans="1:7" s="11" customFormat="1">
      <c r="A1218" s="190"/>
      <c r="B1218" s="642"/>
      <c r="C1218" s="643"/>
      <c r="D1218" s="641"/>
      <c r="E1218" s="641"/>
      <c r="F1218" s="641"/>
      <c r="G1218" s="641"/>
    </row>
    <row r="1219" spans="1:7" s="11" customFormat="1">
      <c r="A1219" s="190"/>
      <c r="B1219" s="642"/>
      <c r="C1219" s="643"/>
      <c r="D1219" s="641"/>
      <c r="E1219" s="641"/>
      <c r="F1219" s="641"/>
      <c r="G1219" s="641"/>
    </row>
    <row r="1220" spans="1:7" s="11" customFormat="1">
      <c r="A1220" s="190"/>
      <c r="B1220" s="642"/>
      <c r="C1220" s="643"/>
      <c r="D1220" s="641"/>
      <c r="E1220" s="641"/>
      <c r="F1220" s="641"/>
      <c r="G1220" s="641"/>
    </row>
    <row r="1221" spans="1:7" s="11" customFormat="1">
      <c r="A1221" s="190"/>
      <c r="B1221" s="642"/>
      <c r="C1221" s="643"/>
      <c r="D1221" s="641"/>
      <c r="E1221" s="641"/>
      <c r="F1221" s="641"/>
      <c r="G1221" s="641"/>
    </row>
    <row r="1222" spans="1:7" s="11" customFormat="1">
      <c r="A1222" s="190"/>
      <c r="B1222" s="642"/>
      <c r="C1222" s="643"/>
      <c r="D1222" s="641"/>
      <c r="E1222" s="641"/>
      <c r="F1222" s="641"/>
      <c r="G1222" s="641"/>
    </row>
    <row r="1223" spans="1:7" s="11" customFormat="1">
      <c r="A1223" s="190"/>
      <c r="B1223" s="642"/>
      <c r="C1223" s="643"/>
      <c r="D1223" s="641"/>
      <c r="E1223" s="641"/>
      <c r="F1223" s="641"/>
      <c r="G1223" s="641"/>
    </row>
    <row r="1224" spans="1:7" s="11" customFormat="1">
      <c r="A1224" s="190"/>
      <c r="B1224" s="642"/>
      <c r="C1224" s="643"/>
      <c r="D1224" s="641"/>
      <c r="E1224" s="641"/>
      <c r="F1224" s="641"/>
      <c r="G1224" s="641"/>
    </row>
    <row r="1225" spans="1:7" s="11" customFormat="1">
      <c r="A1225" s="190"/>
      <c r="B1225" s="642"/>
      <c r="C1225" s="643"/>
      <c r="D1225" s="641"/>
      <c r="E1225" s="641"/>
      <c r="F1225" s="641"/>
      <c r="G1225" s="641"/>
    </row>
    <row r="1226" spans="1:7" s="11" customFormat="1">
      <c r="A1226" s="190"/>
      <c r="B1226" s="642"/>
      <c r="C1226" s="643"/>
      <c r="D1226" s="641"/>
      <c r="E1226" s="641"/>
      <c r="F1226" s="641"/>
      <c r="G1226" s="641"/>
    </row>
    <row r="1227" spans="1:7" s="11" customFormat="1">
      <c r="A1227" s="190"/>
      <c r="B1227" s="642"/>
      <c r="C1227" s="643"/>
      <c r="D1227" s="641"/>
      <c r="E1227" s="641"/>
      <c r="F1227" s="641"/>
      <c r="G1227" s="641"/>
    </row>
    <row r="1228" spans="1:7" s="11" customFormat="1">
      <c r="A1228" s="190"/>
      <c r="B1228" s="642"/>
      <c r="C1228" s="643"/>
      <c r="D1228" s="641"/>
      <c r="E1228" s="641"/>
      <c r="F1228" s="641"/>
      <c r="G1228" s="641"/>
    </row>
    <row r="1229" spans="1:7" s="11" customFormat="1">
      <c r="A1229" s="190"/>
      <c r="B1229" s="642"/>
      <c r="C1229" s="643"/>
      <c r="D1229" s="641"/>
      <c r="E1229" s="641"/>
      <c r="F1229" s="641"/>
      <c r="G1229" s="641"/>
    </row>
    <row r="1230" spans="1:7" s="11" customFormat="1">
      <c r="A1230" s="190"/>
      <c r="B1230" s="642"/>
      <c r="C1230" s="643"/>
      <c r="D1230" s="641"/>
      <c r="E1230" s="641"/>
      <c r="F1230" s="641"/>
      <c r="G1230" s="641"/>
    </row>
    <row r="1231" spans="1:7" s="11" customFormat="1">
      <c r="A1231" s="190"/>
      <c r="B1231" s="642"/>
      <c r="C1231" s="643"/>
      <c r="D1231" s="641"/>
      <c r="E1231" s="641"/>
      <c r="F1231" s="641"/>
      <c r="G1231" s="641"/>
    </row>
    <row r="1232" spans="1:7" s="11" customFormat="1">
      <c r="A1232" s="190"/>
      <c r="B1232" s="642"/>
      <c r="C1232" s="643"/>
      <c r="D1232" s="641"/>
      <c r="E1232" s="641"/>
      <c r="F1232" s="641"/>
      <c r="G1232" s="641"/>
    </row>
    <row r="1233" spans="1:7" s="11" customFormat="1">
      <c r="A1233" s="190"/>
      <c r="B1233" s="642"/>
      <c r="C1233" s="643"/>
      <c r="D1233" s="641"/>
      <c r="E1233" s="641"/>
      <c r="F1233" s="641"/>
      <c r="G1233" s="641"/>
    </row>
    <row r="1234" spans="1:7" s="11" customFormat="1">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D598C-B875-466A-A519-FF33DBE1EDDB}">
  <dimension ref="A1:G14"/>
  <sheetViews>
    <sheetView tabSelected="1" workbookViewId="0">
      <selection activeCell="E12" sqref="E12"/>
    </sheetView>
  </sheetViews>
  <sheetFormatPr defaultRowHeight="12.75"/>
  <cols>
    <col min="1" max="1" width="9.875" customWidth="1"/>
    <col min="2" max="2" width="13.375" customWidth="1"/>
    <col min="3" max="3" width="16.75" customWidth="1"/>
    <col min="6" max="6" width="16.5" customWidth="1"/>
    <col min="7" max="7" width="23" customWidth="1"/>
  </cols>
  <sheetData>
    <row r="1" spans="1:7" ht="14.25">
      <c r="A1" s="946" t="s">
        <v>361</v>
      </c>
      <c r="B1" s="947" t="s">
        <v>370</v>
      </c>
      <c r="C1" s="947"/>
      <c r="D1" s="947" t="s">
        <v>371</v>
      </c>
      <c r="E1" s="947"/>
      <c r="F1" s="947"/>
      <c r="G1" s="947"/>
    </row>
    <row r="2" spans="1:7" ht="14.25">
      <c r="A2" s="946"/>
      <c r="B2" s="948" t="s">
        <v>372</v>
      </c>
      <c r="C2" s="948" t="s">
        <v>373</v>
      </c>
      <c r="D2" s="949" t="s">
        <v>374</v>
      </c>
      <c r="E2" s="949"/>
      <c r="F2" s="949"/>
      <c r="G2" s="949"/>
    </row>
    <row r="3" spans="1:7" ht="14.25">
      <c r="A3" s="946"/>
      <c r="B3" s="948"/>
      <c r="C3" s="948"/>
      <c r="D3" s="902" t="s">
        <v>375</v>
      </c>
      <c r="E3" s="902" t="s">
        <v>376</v>
      </c>
      <c r="F3" s="902" t="s">
        <v>377</v>
      </c>
      <c r="G3" s="902" t="s">
        <v>378</v>
      </c>
    </row>
    <row r="4" spans="1:7" ht="22.5" customHeight="1">
      <c r="A4" s="903" t="s">
        <v>379</v>
      </c>
      <c r="B4" s="904">
        <v>7</v>
      </c>
      <c r="C4" s="904">
        <v>7</v>
      </c>
      <c r="D4" s="904">
        <v>0.67779999999999996</v>
      </c>
      <c r="E4" s="904">
        <v>1</v>
      </c>
      <c r="F4" s="904">
        <v>0.18290000000000001</v>
      </c>
      <c r="G4" s="904">
        <v>0.88890000000000002</v>
      </c>
    </row>
    <row r="5" spans="1:7">
      <c r="A5" s="903" t="s">
        <v>339</v>
      </c>
      <c r="B5" s="905">
        <v>6</v>
      </c>
      <c r="C5" s="904">
        <v>7</v>
      </c>
      <c r="D5" s="904">
        <v>0.46650000000000003</v>
      </c>
      <c r="E5" s="904">
        <v>0.99470000000000003</v>
      </c>
      <c r="F5" s="904">
        <v>0.2641</v>
      </c>
      <c r="G5" s="904">
        <v>0.77780000000000005</v>
      </c>
    </row>
    <row r="6" spans="1:7">
      <c r="A6" s="903" t="s">
        <v>340</v>
      </c>
      <c r="B6" s="905">
        <v>6</v>
      </c>
      <c r="C6" s="905">
        <v>7</v>
      </c>
      <c r="D6" s="904">
        <v>0.46650000000000003</v>
      </c>
      <c r="E6" s="905">
        <v>0.99470000000000003</v>
      </c>
      <c r="F6" s="905">
        <v>0.2641</v>
      </c>
      <c r="G6" s="905">
        <v>0.77780000000000005</v>
      </c>
    </row>
    <row r="7" spans="1:7">
      <c r="A7" s="903" t="s">
        <v>369</v>
      </c>
      <c r="B7" s="904">
        <v>7</v>
      </c>
      <c r="C7" s="904">
        <v>7</v>
      </c>
      <c r="D7" s="904">
        <v>0.67779999999999996</v>
      </c>
      <c r="E7" s="904">
        <v>1</v>
      </c>
      <c r="F7" s="904">
        <v>0.18290000000000001</v>
      </c>
      <c r="G7" s="904">
        <v>0.88890000000000002</v>
      </c>
    </row>
    <row r="8" spans="1:7">
      <c r="A8" s="903" t="s">
        <v>332</v>
      </c>
      <c r="B8" s="905">
        <v>7</v>
      </c>
      <c r="C8" s="904">
        <v>7</v>
      </c>
      <c r="D8" s="904">
        <v>0.67779999999999996</v>
      </c>
      <c r="E8" s="904">
        <v>1</v>
      </c>
      <c r="F8" s="904">
        <v>0.18290000000000001</v>
      </c>
      <c r="G8" s="904">
        <v>0.88890000000000002</v>
      </c>
    </row>
    <row r="10" spans="1:7">
      <c r="D10" s="906">
        <v>0.67</v>
      </c>
      <c r="E10" s="906">
        <v>1</v>
      </c>
    </row>
    <row r="11" spans="1:7">
      <c r="D11" s="906">
        <v>0.46</v>
      </c>
      <c r="E11" s="907">
        <v>0.99399999999999999</v>
      </c>
    </row>
    <row r="12" spans="1:7">
      <c r="D12" s="906">
        <v>0.46</v>
      </c>
      <c r="E12" s="907">
        <v>0.99399999999999999</v>
      </c>
    </row>
    <row r="13" spans="1:7">
      <c r="D13" s="906">
        <v>0.67</v>
      </c>
      <c r="E13" s="906">
        <v>1</v>
      </c>
    </row>
    <row r="14" spans="1:7">
      <c r="D14" s="906">
        <v>0.67</v>
      </c>
      <c r="E14" s="906">
        <v>1</v>
      </c>
    </row>
  </sheetData>
  <mergeCells count="6">
    <mergeCell ref="A1:A3"/>
    <mergeCell ref="D1:G1"/>
    <mergeCell ref="B1:C1"/>
    <mergeCell ref="B2:B3"/>
    <mergeCell ref="C2:C3"/>
    <mergeCell ref="D2:G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1200" sqref="A1200"/>
    </sheetView>
  </sheetViews>
  <sheetFormatPr defaultColWidth="11" defaultRowHeight="12.75"/>
  <cols>
    <col min="1" max="1" width="4.875" style="11" customWidth="1"/>
    <col min="2" max="2" width="5.75" style="179" customWidth="1"/>
    <col min="3" max="3" width="67.375" style="179" customWidth="1"/>
    <col min="4" max="4" width="5.375" style="179" customWidth="1"/>
    <col min="5" max="9" width="4.375" style="179" customWidth="1"/>
    <col min="10" max="10" width="4.125" style="179" customWidth="1"/>
    <col min="11" max="11" width="6.75" style="179" customWidth="1"/>
    <col min="12" max="12" width="6.75" style="793" hidden="1" customWidth="1"/>
    <col min="13" max="13" width="7.875" style="794" hidden="1" customWidth="1"/>
    <col min="14" max="14" width="9.125" style="795" hidden="1" customWidth="1"/>
    <col min="15" max="16384" width="11" style="179"/>
  </cols>
  <sheetData>
    <row r="1" spans="1:184" s="525" customFormat="1" ht="22.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5">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3.5" thickBot="1">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c r="A8" s="580" t="b">
        <v>1</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c r="A12" s="182"/>
      <c r="B12" s="668"/>
      <c r="C12" s="669"/>
      <c r="D12" s="592"/>
      <c r="E12" s="592"/>
      <c r="F12" s="592"/>
      <c r="G12" s="592"/>
      <c r="H12" s="592"/>
      <c r="I12" s="592"/>
      <c r="J12" s="868" t="str">
        <f>IF(Admin!D29="","",Admin!D29)</f>
        <v>Citizen journalism</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4.75">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4.75">
      <c r="A15" s="678"/>
      <c r="B15" s="679"/>
      <c r="C15" s="680"/>
      <c r="D15" s="950" t="str">
        <f>Admin!BY47</f>
        <v>strongly disagree</v>
      </c>
      <c r="E15" s="951"/>
      <c r="F15" s="871"/>
      <c r="G15" s="952" t="str">
        <f>IF(Admin!BY44 = "TAM","",Admin!BY51)</f>
        <v>strongly agree</v>
      </c>
      <c r="H15" s="953"/>
      <c r="I15" s="952" t="str">
        <f>IF(Admin!BY44="SUS","",Admin!BY53)</f>
        <v/>
      </c>
      <c r="J15" s="954"/>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5">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c r="A17" s="182"/>
      <c r="B17" s="684">
        <v>1</v>
      </c>
      <c r="C17" s="685" t="str">
        <f>IF(Admin!BV44="","",Admin!BV44)</f>
        <v>I think I would like to use this software product frequently.</v>
      </c>
      <c r="D17" s="684">
        <v>1</v>
      </c>
      <c r="E17" s="684">
        <v>2</v>
      </c>
      <c r="F17" s="684">
        <v>3</v>
      </c>
      <c r="G17" s="684">
        <v>4</v>
      </c>
      <c r="H17" s="684">
        <v>5</v>
      </c>
      <c r="I17" s="684" t="str">
        <f>IF(Admin!$BY$44="SUS","",6)</f>
        <v/>
      </c>
      <c r="J17" s="684" t="str">
        <f>IF(Admin!$BY$44="SUS","",7)</f>
        <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c r="A19" s="182"/>
      <c r="B19" s="684">
        <v>2</v>
      </c>
      <c r="C19" s="685" t="str">
        <f>IF(Admin!BV45="","",Admin!BV45)</f>
        <v>I found the product unnecessarily complex.</v>
      </c>
      <c r="D19" s="684">
        <v>1</v>
      </c>
      <c r="E19" s="684">
        <v>2</v>
      </c>
      <c r="F19" s="684">
        <v>3</v>
      </c>
      <c r="G19" s="684">
        <v>4</v>
      </c>
      <c r="H19" s="684">
        <v>5</v>
      </c>
      <c r="I19" s="684" t="str">
        <f>IF(Admin!$BY$44="SUS","",6)</f>
        <v/>
      </c>
      <c r="J19" s="684" t="str">
        <f>IF(Admin!$BY$44="SUS","",7)</f>
        <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c r="A21" s="182"/>
      <c r="B21" s="684">
        <v>3</v>
      </c>
      <c r="C21" s="685" t="str">
        <f>IF(Admin!BV46="","",Admin!BV46)</f>
        <v>I thought the product was easy to use.</v>
      </c>
      <c r="D21" s="684">
        <v>1</v>
      </c>
      <c r="E21" s="684">
        <v>2</v>
      </c>
      <c r="F21" s="684">
        <v>3</v>
      </c>
      <c r="G21" s="684">
        <v>4</v>
      </c>
      <c r="H21" s="684">
        <v>5</v>
      </c>
      <c r="I21" s="684" t="str">
        <f>IF(Admin!$BY$44="SUS","",6)</f>
        <v/>
      </c>
      <c r="J21" s="684" t="str">
        <f>IF(Admin!$BY$44="SUS","",7)</f>
        <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c r="A23" s="182"/>
      <c r="B23" s="684">
        <v>4</v>
      </c>
      <c r="C23" s="685" t="str">
        <f>IF(Admin!BV47="","",Admin!BV47)</f>
        <v>I think I would need Tech Support to be able to use this product.</v>
      </c>
      <c r="D23" s="684">
        <v>1</v>
      </c>
      <c r="E23" s="684">
        <v>2</v>
      </c>
      <c r="F23" s="684">
        <v>3</v>
      </c>
      <c r="G23" s="684">
        <v>4</v>
      </c>
      <c r="H23" s="684">
        <v>5</v>
      </c>
      <c r="I23" s="684" t="str">
        <f>IF(Admin!$BY$44="SUS","",6)</f>
        <v/>
      </c>
      <c r="J23" s="684" t="str">
        <f>IF(Admin!$BY$44="SUS","",7)</f>
        <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c r="A25" s="182"/>
      <c r="B25" s="684">
        <v>5</v>
      </c>
      <c r="C25" s="685" t="str">
        <f>IF(Admin!BV48="","",Admin!BV48)</f>
        <v>I found the various functions in this product were well integrated.</v>
      </c>
      <c r="D25" s="684">
        <v>1</v>
      </c>
      <c r="E25" s="684">
        <v>2</v>
      </c>
      <c r="F25" s="684">
        <v>3</v>
      </c>
      <c r="G25" s="684">
        <v>4</v>
      </c>
      <c r="H25" s="684">
        <v>5</v>
      </c>
      <c r="I25" s="684" t="str">
        <f>IF(Admin!$BY$44="SUS","",6)</f>
        <v/>
      </c>
      <c r="J25" s="684" t="str">
        <f>IF(Admin!$BY$44="SUS","",7)</f>
        <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c r="A27" s="182"/>
      <c r="B27" s="684">
        <v>6</v>
      </c>
      <c r="C27" s="685" t="str">
        <f>IF(Admin!BV49="","",Admin!BV49)</f>
        <v>I thought there was too much inconsistency in this product.</v>
      </c>
      <c r="D27" s="684">
        <v>1</v>
      </c>
      <c r="E27" s="684">
        <v>2</v>
      </c>
      <c r="F27" s="684">
        <v>3</v>
      </c>
      <c r="G27" s="684">
        <v>4</v>
      </c>
      <c r="H27" s="684">
        <v>5</v>
      </c>
      <c r="I27" s="684" t="str">
        <f>IF(Admin!$BY$44="SUS","",6)</f>
        <v/>
      </c>
      <c r="J27" s="684" t="str">
        <f>IF(Admin!$BY$44="SUS","",7)</f>
        <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c r="A29" s="182"/>
      <c r="B29" s="684">
        <v>7</v>
      </c>
      <c r="C29" s="685" t="str">
        <f>IF(Admin!BV50="","",Admin!BV50)</f>
        <v>I imagine that most people would learn to use this product very quickly.</v>
      </c>
      <c r="D29" s="684">
        <v>1</v>
      </c>
      <c r="E29" s="684">
        <v>2</v>
      </c>
      <c r="F29" s="684">
        <v>3</v>
      </c>
      <c r="G29" s="684">
        <v>4</v>
      </c>
      <c r="H29" s="684">
        <v>5</v>
      </c>
      <c r="I29" s="684" t="str">
        <f>IF(Admin!$BY$44="SUS","",6)</f>
        <v/>
      </c>
      <c r="J29" s="684" t="str">
        <f>IF(Admin!$BY$44="SUS","",7)</f>
        <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c r="A31" s="182"/>
      <c r="B31" s="684">
        <v>8</v>
      </c>
      <c r="C31" s="685" t="str">
        <f>IF(Admin!BV51="","",Admin!BV51)</f>
        <v>I found the product very cumbersome to use.</v>
      </c>
      <c r="D31" s="684">
        <v>1</v>
      </c>
      <c r="E31" s="684">
        <v>2</v>
      </c>
      <c r="F31" s="684">
        <v>3</v>
      </c>
      <c r="G31" s="684">
        <v>4</v>
      </c>
      <c r="H31" s="684">
        <v>5</v>
      </c>
      <c r="I31" s="684" t="str">
        <f>IF(Admin!$BY$44="SUS","",6)</f>
        <v/>
      </c>
      <c r="J31" s="684" t="str">
        <f>IF(Admin!$BY$44="SUS","",7)</f>
        <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c r="A33" s="182"/>
      <c r="B33" s="684">
        <v>9</v>
      </c>
      <c r="C33" s="685" t="str">
        <f>IF(Admin!BV52="","",Admin!BV52)</f>
        <v>I felt very confident using this product.</v>
      </c>
      <c r="D33" s="684">
        <v>1</v>
      </c>
      <c r="E33" s="684">
        <v>2</v>
      </c>
      <c r="F33" s="684">
        <v>3</v>
      </c>
      <c r="G33" s="684">
        <v>4</v>
      </c>
      <c r="H33" s="684">
        <v>5</v>
      </c>
      <c r="I33" s="684" t="str">
        <f>IF(Admin!$BY$44="SUS","",6)</f>
        <v/>
      </c>
      <c r="J33" s="684" t="str">
        <f>IF(Admin!$BY$44="SUS","",7)</f>
        <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c r="A35" s="182"/>
      <c r="B35" s="684">
        <v>10</v>
      </c>
      <c r="C35" s="685" t="str">
        <f>IF(Admin!BV53="","",Admin!BV53)</f>
        <v>I need to learn a lot about this product before I could effectively use it.</v>
      </c>
      <c r="D35" s="684">
        <v>1</v>
      </c>
      <c r="E35" s="684">
        <v>2</v>
      </c>
      <c r="F35" s="684">
        <v>3</v>
      </c>
      <c r="G35" s="684">
        <v>4</v>
      </c>
      <c r="H35" s="684">
        <v>5</v>
      </c>
      <c r="I35" s="684" t="str">
        <f>IF(Admin!$BY$44="SUS","",6)</f>
        <v/>
      </c>
      <c r="J35" s="684" t="str">
        <f>IF(Admin!$BY$44="SUS","",7)</f>
        <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c r="A37" s="182"/>
      <c r="B37" s="684" t="str">
        <f>IF(Admin!BY44="SUS","",11)</f>
        <v/>
      </c>
      <c r="C37" s="685" t="str">
        <f>IF(Admin!BV54="","",Admin!BV54)</f>
        <v/>
      </c>
      <c r="D37" s="684" t="str">
        <f>IF(Admin!$BY$44="SUS","",1)</f>
        <v/>
      </c>
      <c r="E37" s="684" t="str">
        <f>IF(Admin!$BY$44="SUS","",2)</f>
        <v/>
      </c>
      <c r="F37" s="684" t="str">
        <f>IF(Admin!$BY$44="SUS","",3)</f>
        <v/>
      </c>
      <c r="G37" s="684" t="str">
        <f>IF(Admin!$BY$44="SUS","",4)</f>
        <v/>
      </c>
      <c r="H37" s="684" t="str">
        <f>IF(Admin!$BY$44="SUS","",5)</f>
        <v/>
      </c>
      <c r="I37" s="684" t="str">
        <f>IF(Admin!$BY$44="SUS","",6)</f>
        <v/>
      </c>
      <c r="J37" s="684" t="str">
        <f>IF(Admin!$BY$44="SUS","",7)</f>
        <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c r="A39" s="12"/>
      <c r="B39" s="684" t="str">
        <f>IF(Admin!BY44="SUS","",12)</f>
        <v/>
      </c>
      <c r="C39" s="685" t="str">
        <f>IF(Admin!BV55="","",Admin!BV55)</f>
        <v/>
      </c>
      <c r="D39" s="684" t="str">
        <f>IF(Admin!$BY$44="SUS","",1)</f>
        <v/>
      </c>
      <c r="E39" s="684" t="str">
        <f>IF(Admin!$BY$44="SUS","",2)</f>
        <v/>
      </c>
      <c r="F39" s="684" t="str">
        <f>IF(Admin!$BY$44="SUS","",3)</f>
        <v/>
      </c>
      <c r="G39" s="684" t="str">
        <f>IF(Admin!$BY$44="SUS","",4)</f>
        <v/>
      </c>
      <c r="H39" s="684" t="str">
        <f>IF(Admin!$BY$44="SUS","",5)</f>
        <v/>
      </c>
      <c r="I39" s="684" t="str">
        <f>IF(Admin!$BY$44="SUS","",6)</f>
        <v/>
      </c>
      <c r="J39" s="684" t="str">
        <f>IF(Admin!$BY$44="SUS","",7)</f>
        <v/>
      </c>
      <c r="K39" s="12"/>
      <c r="L39" s="789"/>
      <c r="M39" s="640"/>
      <c r="N39" s="790"/>
      <c r="O39" s="11"/>
      <c r="P39" s="11"/>
      <c r="Q39" s="11"/>
      <c r="R39" s="11"/>
      <c r="S39" s="11"/>
      <c r="T39" s="11"/>
      <c r="U39" s="11"/>
      <c r="V39" s="11"/>
      <c r="W39" s="11"/>
      <c r="X39" s="11"/>
    </row>
    <row r="40" spans="1:184">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c r="A44" s="12"/>
      <c r="B44" s="869" t="str">
        <f>Admin!BY44</f>
        <v>SUS</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c r="B45" s="12"/>
      <c r="C45" s="12"/>
      <c r="D45" s="12"/>
      <c r="E45" s="12"/>
      <c r="F45" s="12"/>
      <c r="G45" s="12"/>
      <c r="H45" s="12"/>
      <c r="I45" s="12"/>
      <c r="J45" s="12"/>
      <c r="K45" s="12"/>
      <c r="L45" s="792"/>
      <c r="M45" s="640"/>
      <c r="N45" s="790"/>
      <c r="O45" s="11"/>
      <c r="P45" s="11"/>
      <c r="Q45" s="11"/>
      <c r="R45" s="11"/>
      <c r="S45" s="11"/>
      <c r="T45" s="11"/>
      <c r="U45" s="11"/>
      <c r="V45" s="11"/>
      <c r="W45" s="11"/>
      <c r="X45" s="11"/>
    </row>
    <row r="46" spans="1:184">
      <c r="B46" s="11"/>
      <c r="C46" s="11"/>
      <c r="D46" s="11"/>
      <c r="E46" s="11"/>
      <c r="F46" s="11"/>
      <c r="G46" s="11"/>
      <c r="H46" s="11"/>
      <c r="I46" s="11"/>
      <c r="J46" s="11"/>
      <c r="K46" s="11"/>
      <c r="L46" s="789"/>
      <c r="M46" s="640"/>
      <c r="N46" s="790"/>
      <c r="O46" s="11"/>
      <c r="P46" s="11"/>
      <c r="Q46" s="11"/>
      <c r="R46" s="11"/>
      <c r="S46" s="11"/>
      <c r="T46" s="11"/>
      <c r="U46" s="11"/>
      <c r="V46" s="11"/>
      <c r="W46" s="11"/>
      <c r="X46" s="11"/>
    </row>
    <row r="47" spans="1:184">
      <c r="B47" s="11"/>
      <c r="C47" s="11"/>
      <c r="D47" s="11"/>
      <c r="E47" s="11"/>
      <c r="F47" s="11"/>
      <c r="G47" s="11"/>
      <c r="H47" s="11"/>
      <c r="I47" s="11"/>
      <c r="J47" s="11"/>
      <c r="K47" s="11"/>
      <c r="L47" s="789"/>
      <c r="M47" s="640"/>
      <c r="N47" s="790"/>
      <c r="O47" s="11"/>
      <c r="P47" s="11"/>
      <c r="Q47" s="11"/>
      <c r="R47" s="11"/>
      <c r="S47" s="11"/>
      <c r="T47" s="11"/>
      <c r="U47" s="11"/>
      <c r="V47" s="11"/>
      <c r="W47" s="11"/>
      <c r="X47" s="11"/>
    </row>
    <row r="48" spans="1:184">
      <c r="A48" s="300" t="b">
        <v>0</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c r="A49" s="300"/>
      <c r="B49" s="477" t="s">
        <v>233</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c r="B53" s="885"/>
      <c r="C53" s="868" t="str">
        <f>IF(Admin!D29="","",Admin!D29)</f>
        <v>Citizen journalism</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4.75" hidden="1">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idden="1">
      <c r="B56" s="649">
        <f>Tasks!B69</f>
        <v>1</v>
      </c>
      <c r="C56" s="656" t="str">
        <f>IF(Tasks!C69="&lt;&gt;","",Tasks!C69)</f>
        <v>you just came to know about some breaking news where can you find it</v>
      </c>
      <c r="L56" s="640">
        <f>IF(Tasks!C69="",0,1)</f>
        <v>1</v>
      </c>
      <c r="M56" s="640" t="str">
        <f t="shared" si="1"/>
        <v/>
      </c>
      <c r="N56" s="790">
        <f t="shared" si="2"/>
        <v>1</v>
      </c>
    </row>
    <row r="57" spans="1:24" s="11" customFormat="1" ht="25.5" hidden="1">
      <c r="B57" s="649">
        <f>Tasks!B70</f>
        <v>2</v>
      </c>
      <c r="C57" s="656" t="str">
        <f>IF(Tasks!C70="&lt;&gt;","",Tasks!C70)</f>
        <v xml:space="preserve"> your  reading an article at night and the white background is effecting your eyes can you find dark theme (reading mode)</v>
      </c>
      <c r="L57" s="640">
        <f>IF(Tasks!C70="",0,1)</f>
        <v>1</v>
      </c>
      <c r="M57" s="640" t="str">
        <f t="shared" si="1"/>
        <v/>
      </c>
      <c r="N57" s="790">
        <f t="shared" si="2"/>
        <v>1</v>
      </c>
    </row>
    <row r="58" spans="1:24" s="11" customFormat="1" hidden="1">
      <c r="B58" s="649">
        <f>Tasks!B71</f>
        <v>3</v>
      </c>
      <c r="C58" s="656" t="str">
        <f>IF(Tasks!C71="&lt;&gt;","",Tasks!C71)</f>
        <v xml:space="preserve">if you want to get daily updates regarding news can you find the subcriber </v>
      </c>
      <c r="L58" s="640">
        <f>IF(Tasks!C71="",0,1)</f>
        <v>1</v>
      </c>
      <c r="M58" s="640" t="str">
        <f t="shared" si="1"/>
        <v/>
      </c>
      <c r="N58" s="790">
        <f t="shared" si="2"/>
        <v>1</v>
      </c>
    </row>
    <row r="59" spans="1:24" s="11" customFormat="1" hidden="1">
      <c r="B59" s="649">
        <f>Tasks!B72</f>
        <v>4</v>
      </c>
      <c r="C59" s="656" t="str">
        <f>IF(Tasks!C72="&lt;&gt;","",Tasks!C72)</f>
        <v>your are a business person and you want to know about stock market news</v>
      </c>
      <c r="L59" s="640">
        <f>IF(Tasks!C72="",0,1)</f>
        <v>1</v>
      </c>
      <c r="M59" s="640" t="str">
        <f t="shared" si="1"/>
        <v/>
      </c>
      <c r="N59" s="790">
        <f t="shared" si="2"/>
        <v>1</v>
      </c>
    </row>
    <row r="60" spans="1:24" s="11" customFormat="1" ht="25.5" hidden="1">
      <c r="B60" s="649">
        <f>Tasks!B73</f>
        <v>5</v>
      </c>
      <c r="C60" s="656" t="str">
        <f>IF(Tasks!C73="&lt;&gt;","",Tasks!C73)</f>
        <v>you missed yesterday's football match and you wanted know who won the match</v>
      </c>
      <c r="L60" s="640">
        <f>IF(Tasks!C73="",0,1)</f>
        <v>1</v>
      </c>
      <c r="M60" s="640" t="str">
        <f t="shared" si="1"/>
        <v/>
      </c>
      <c r="N60" s="790">
        <f t="shared" si="2"/>
        <v>1</v>
      </c>
    </row>
    <row r="61" spans="1:24" s="11" customFormat="1" hidden="1">
      <c r="B61" s="649">
        <f>Tasks!B74</f>
        <v>6</v>
      </c>
      <c r="C61" s="656" t="str">
        <f>IF(Tasks!C74="&lt;&gt;","",Tasks!C74)</f>
        <v>you wish to upload a news for that you need to login can you find it</v>
      </c>
      <c r="L61" s="640">
        <f>IF(Tasks!C74="",0,1)</f>
        <v>1</v>
      </c>
      <c r="M61" s="640" t="str">
        <f t="shared" si="1"/>
        <v/>
      </c>
      <c r="N61" s="790">
        <f t="shared" si="2"/>
        <v>1</v>
      </c>
    </row>
    <row r="62" spans="1:24" s="11" customFormat="1" ht="25.5" hidden="1">
      <c r="B62" s="649">
        <f>Tasks!B75</f>
        <v>7</v>
      </c>
      <c r="C62" s="656" t="str">
        <f>IF(Tasks!C75="&lt;&gt;","",Tasks!C75)</f>
        <v>some incident took place in your residential areas and you wanted to create awareness amoung people can you upload the news</v>
      </c>
      <c r="L62" s="640">
        <f>IF(Tasks!C75="",0,1)</f>
        <v>1</v>
      </c>
      <c r="M62" s="640" t="str">
        <f t="shared" si="1"/>
        <v/>
      </c>
      <c r="N62" s="790">
        <f t="shared" si="2"/>
        <v>1</v>
      </c>
    </row>
    <row r="63" spans="1:24" s="11" customFormat="1" hidden="1">
      <c r="B63" s="649">
        <f>Tasks!B76</f>
        <v>8</v>
      </c>
      <c r="C63" s="656">
        <f>IF(Tasks!C76="&lt;&gt;","",Tasks!C76)</f>
        <v>0</v>
      </c>
      <c r="L63" s="640">
        <f>IF(Tasks!C76="",0,1)</f>
        <v>0</v>
      </c>
      <c r="M63" s="640" t="str">
        <f t="shared" si="1"/>
        <v/>
      </c>
      <c r="N63" s="790">
        <f t="shared" si="2"/>
        <v>0</v>
      </c>
    </row>
    <row r="64" spans="1:24" s="11" customFormat="1" hidden="1">
      <c r="B64" s="649">
        <f>Tasks!B77</f>
        <v>9</v>
      </c>
      <c r="C64" s="656">
        <f>IF(Tasks!C77="&lt;&gt;","",Tasks!C77)</f>
        <v>0</v>
      </c>
      <c r="L64" s="640">
        <f>IF(Tasks!C77="",0,1)</f>
        <v>0</v>
      </c>
      <c r="M64" s="640" t="str">
        <f t="shared" si="1"/>
        <v/>
      </c>
      <c r="N64" s="790">
        <f t="shared" si="2"/>
        <v>0</v>
      </c>
    </row>
    <row r="65" spans="2:14" s="11" customFormat="1" hidden="1">
      <c r="B65" s="649">
        <f>Tasks!B78</f>
        <v>10</v>
      </c>
      <c r="C65" s="656">
        <f>IF(Tasks!C78="&lt;&gt;","",Tasks!C78)</f>
        <v>0</v>
      </c>
      <c r="L65" s="640">
        <f>IF(Tasks!C78="",0,1)</f>
        <v>0</v>
      </c>
      <c r="M65" s="640" t="str">
        <f t="shared" si="1"/>
        <v/>
      </c>
      <c r="N65" s="790">
        <f t="shared" si="2"/>
        <v>0</v>
      </c>
    </row>
    <row r="66" spans="2:14" s="11" customFormat="1" hidden="1">
      <c r="B66" s="649">
        <f>Tasks!B79</f>
        <v>11</v>
      </c>
      <c r="C66" s="656">
        <f>IF(Tasks!C79="&lt;&gt;","",Tasks!C79)</f>
        <v>0</v>
      </c>
      <c r="L66" s="640">
        <f>IF(Tasks!C79="",0,1)</f>
        <v>0</v>
      </c>
      <c r="M66" s="640" t="str">
        <f t="shared" si="1"/>
        <v/>
      </c>
      <c r="N66" s="790">
        <f t="shared" si="2"/>
        <v>0</v>
      </c>
    </row>
    <row r="67" spans="2:14" s="11" customFormat="1" hidden="1">
      <c r="B67" s="649">
        <f>Tasks!B80</f>
        <v>12</v>
      </c>
      <c r="C67" s="656">
        <f>IF(Tasks!C80="&lt;&gt;","",Tasks!C80)</f>
        <v>0</v>
      </c>
      <c r="L67" s="640">
        <f>IF(Tasks!C80="",0,1)</f>
        <v>0</v>
      </c>
      <c r="M67" s="640" t="str">
        <f t="shared" si="1"/>
        <v/>
      </c>
      <c r="N67" s="790">
        <f t="shared" si="2"/>
        <v>0</v>
      </c>
    </row>
    <row r="68" spans="2:14" s="11" customFormat="1" hidden="1">
      <c r="B68" s="649">
        <f>Tasks!B81</f>
        <v>13</v>
      </c>
      <c r="C68" s="656">
        <f>IF(Tasks!C81="&lt;&gt;","",Tasks!C81)</f>
        <v>0</v>
      </c>
      <c r="L68" s="640">
        <f>IF(Tasks!C81="",0,1)</f>
        <v>0</v>
      </c>
      <c r="M68" s="640" t="str">
        <f t="shared" si="1"/>
        <v/>
      </c>
      <c r="N68" s="790">
        <f t="shared" si="2"/>
        <v>0</v>
      </c>
    </row>
    <row r="69" spans="2:14" s="11" customFormat="1" hidden="1">
      <c r="B69" s="649">
        <f>Tasks!B82</f>
        <v>14</v>
      </c>
      <c r="C69" s="656">
        <f>IF(Tasks!C82="&lt;&gt;","",Tasks!C82)</f>
        <v>0</v>
      </c>
      <c r="L69" s="640">
        <f>IF(Tasks!C82="",0,1)</f>
        <v>0</v>
      </c>
      <c r="M69" s="640" t="str">
        <f t="shared" si="1"/>
        <v/>
      </c>
      <c r="N69" s="790">
        <f t="shared" si="2"/>
        <v>0</v>
      </c>
    </row>
    <row r="70" spans="2:14" s="11" customFormat="1" hidden="1">
      <c r="B70" s="649">
        <f>Tasks!B83</f>
        <v>15</v>
      </c>
      <c r="C70" s="656">
        <f>IF(Tasks!C83="&lt;&gt;","",Tasks!C83)</f>
        <v>0</v>
      </c>
      <c r="L70" s="640">
        <f>IF(Tasks!C83="",0,1)</f>
        <v>0</v>
      </c>
      <c r="M70" s="640" t="str">
        <f t="shared" si="1"/>
        <v/>
      </c>
      <c r="N70" s="790">
        <f t="shared" si="2"/>
        <v>0</v>
      </c>
    </row>
    <row r="71" spans="2:14" s="11" customFormat="1" hidden="1">
      <c r="B71" s="649">
        <f>Tasks!B84</f>
        <v>16</v>
      </c>
      <c r="C71" s="656">
        <f>IF(Tasks!C84="&lt;&gt;","",Tasks!C84)</f>
        <v>0</v>
      </c>
      <c r="L71" s="640">
        <f>IF(Tasks!C84="",0,1)</f>
        <v>0</v>
      </c>
      <c r="M71" s="640" t="str">
        <f t="shared" si="1"/>
        <v/>
      </c>
      <c r="N71" s="790">
        <f t="shared" si="2"/>
        <v>0</v>
      </c>
    </row>
    <row r="72" spans="2:14" s="11" customFormat="1" hidden="1">
      <c r="B72" s="649">
        <f>Tasks!B85</f>
        <v>17</v>
      </c>
      <c r="C72" s="656">
        <f>IF(Tasks!C85="&lt;&gt;","",Tasks!C85)</f>
        <v>0</v>
      </c>
      <c r="L72" s="640">
        <f>IF(Tasks!C85="",0,1)</f>
        <v>0</v>
      </c>
      <c r="M72" s="640" t="str">
        <f t="shared" si="1"/>
        <v/>
      </c>
      <c r="N72" s="790">
        <f t="shared" si="2"/>
        <v>0</v>
      </c>
    </row>
    <row r="73" spans="2:14" s="11" customFormat="1" hidden="1">
      <c r="B73" s="649">
        <f>Tasks!B86</f>
        <v>18</v>
      </c>
      <c r="C73" s="656">
        <f>IF(Tasks!C86="&lt;&gt;","",Tasks!C86)</f>
        <v>0</v>
      </c>
      <c r="L73" s="640">
        <f>IF(Tasks!C86="",0,1)</f>
        <v>0</v>
      </c>
      <c r="M73" s="640" t="str">
        <f t="shared" si="1"/>
        <v/>
      </c>
      <c r="N73" s="790">
        <f t="shared" si="2"/>
        <v>0</v>
      </c>
    </row>
    <row r="74" spans="2:14" s="11" customFormat="1" hidden="1">
      <c r="B74" s="649">
        <f>Tasks!B87</f>
        <v>19</v>
      </c>
      <c r="C74" s="656">
        <f>IF(Tasks!C87="&lt;&gt;","",Tasks!C87)</f>
        <v>0</v>
      </c>
      <c r="L74" s="640">
        <f>IF(Tasks!C87="",0,1)</f>
        <v>0</v>
      </c>
      <c r="M74" s="640" t="str">
        <f t="shared" si="1"/>
        <v/>
      </c>
      <c r="N74" s="790">
        <f t="shared" si="2"/>
        <v>0</v>
      </c>
    </row>
    <row r="75" spans="2:14" s="11" customFormat="1" hidden="1">
      <c r="B75" s="649">
        <f>Tasks!B88</f>
        <v>20</v>
      </c>
      <c r="C75" s="656">
        <f>IF(Tasks!C88="&lt;&gt;","",Tasks!C88)</f>
        <v>0</v>
      </c>
      <c r="L75" s="640">
        <f>IF(Tasks!C88="",0,1)</f>
        <v>0</v>
      </c>
      <c r="M75" s="640" t="str">
        <f t="shared" si="1"/>
        <v/>
      </c>
      <c r="N75" s="790">
        <f t="shared" si="2"/>
        <v>0</v>
      </c>
    </row>
    <row r="76" spans="2:14" s="11" customFormat="1" hidden="1">
      <c r="B76" s="649">
        <f>Tasks!B89</f>
        <v>21</v>
      </c>
      <c r="C76" s="656">
        <f>IF(Tasks!C89="&lt;&gt;","",Tasks!C89)</f>
        <v>0</v>
      </c>
      <c r="L76" s="640">
        <f>IF(Tasks!C89="",0,1)</f>
        <v>0</v>
      </c>
      <c r="M76" s="640" t="str">
        <f t="shared" si="1"/>
        <v/>
      </c>
      <c r="N76" s="790">
        <f t="shared" si="2"/>
        <v>0</v>
      </c>
    </row>
    <row r="77" spans="2:14" s="11" customFormat="1" hidden="1">
      <c r="B77" s="649">
        <f>Tasks!B90</f>
        <v>22</v>
      </c>
      <c r="C77" s="656">
        <f>IF(Tasks!C90="&lt;&gt;","",Tasks!C90)</f>
        <v>0</v>
      </c>
      <c r="L77" s="640">
        <f>IF(Tasks!C90="",0,1)</f>
        <v>0</v>
      </c>
      <c r="M77" s="640" t="str">
        <f t="shared" si="1"/>
        <v/>
      </c>
      <c r="N77" s="790">
        <f t="shared" si="2"/>
        <v>0</v>
      </c>
    </row>
    <row r="78" spans="2:14" s="11" customFormat="1" hidden="1">
      <c r="B78" s="649">
        <f>Tasks!B91</f>
        <v>23</v>
      </c>
      <c r="C78" s="656">
        <f>IF(Tasks!C91="&lt;&gt;","",Tasks!C91)</f>
        <v>0</v>
      </c>
      <c r="L78" s="640">
        <f>IF(Tasks!C91="",0,1)</f>
        <v>0</v>
      </c>
      <c r="M78" s="640" t="str">
        <f t="shared" si="1"/>
        <v/>
      </c>
      <c r="N78" s="790">
        <f t="shared" si="2"/>
        <v>0</v>
      </c>
    </row>
    <row r="79" spans="2:14" s="11" customFormat="1" hidden="1">
      <c r="B79" s="649">
        <f>Tasks!B92</f>
        <v>24</v>
      </c>
      <c r="C79" s="656">
        <f>IF(Tasks!C92="&lt;&gt;","",Tasks!C92)</f>
        <v>0</v>
      </c>
      <c r="L79" s="640">
        <f>IF(Tasks!C92="",0,1)</f>
        <v>0</v>
      </c>
      <c r="M79" s="640" t="str">
        <f t="shared" si="1"/>
        <v/>
      </c>
      <c r="N79" s="790">
        <f t="shared" si="2"/>
        <v>0</v>
      </c>
    </row>
    <row r="80" spans="2:14" s="11" customFormat="1" hidden="1">
      <c r="B80" s="649">
        <f>Tasks!B93</f>
        <v>25</v>
      </c>
      <c r="C80" s="656">
        <f>IF(Tasks!C93="&lt;&gt;","",Tasks!C93)</f>
        <v>0</v>
      </c>
      <c r="L80" s="640">
        <f>IF(Tasks!C93="",0,1)</f>
        <v>0</v>
      </c>
      <c r="M80" s="640" t="str">
        <f t="shared" si="1"/>
        <v/>
      </c>
      <c r="N80" s="790">
        <f t="shared" si="2"/>
        <v>0</v>
      </c>
    </row>
    <row r="81" spans="2:14" s="11" customFormat="1" hidden="1">
      <c r="B81" s="649">
        <f>Tasks!B94</f>
        <v>26</v>
      </c>
      <c r="C81" s="656">
        <f>IF(Tasks!C94="&lt;&gt;","",Tasks!C94)</f>
        <v>0</v>
      </c>
      <c r="L81" s="640">
        <f>IF(Tasks!C94="",0,1)</f>
        <v>0</v>
      </c>
      <c r="M81" s="640" t="str">
        <f t="shared" si="1"/>
        <v/>
      </c>
      <c r="N81" s="790">
        <f t="shared" si="2"/>
        <v>0</v>
      </c>
    </row>
    <row r="82" spans="2:14" s="11" customFormat="1" hidden="1">
      <c r="B82" s="649">
        <f>Tasks!B95</f>
        <v>27</v>
      </c>
      <c r="C82" s="656">
        <f>IF(Tasks!C95="&lt;&gt;","",Tasks!C95)</f>
        <v>0</v>
      </c>
      <c r="L82" s="640">
        <f>IF(Tasks!C95="",0,1)</f>
        <v>0</v>
      </c>
      <c r="M82" s="640" t="str">
        <f t="shared" si="1"/>
        <v/>
      </c>
      <c r="N82" s="790">
        <f t="shared" si="2"/>
        <v>0</v>
      </c>
    </row>
    <row r="83" spans="2:14" s="11" customFormat="1" hidden="1">
      <c r="B83" s="649">
        <f>Tasks!B96</f>
        <v>28</v>
      </c>
      <c r="C83" s="656">
        <f>IF(Tasks!C96="&lt;&gt;","",Tasks!C96)</f>
        <v>0</v>
      </c>
      <c r="L83" s="640">
        <f>IF(Tasks!C96="",0,1)</f>
        <v>0</v>
      </c>
      <c r="M83" s="640" t="str">
        <f t="shared" si="1"/>
        <v/>
      </c>
      <c r="N83" s="790">
        <f t="shared" si="2"/>
        <v>0</v>
      </c>
    </row>
    <row r="84" spans="2:14" s="11" customFormat="1" hidden="1">
      <c r="B84" s="649">
        <f>Tasks!B97</f>
        <v>29</v>
      </c>
      <c r="C84" s="656">
        <f>IF(Tasks!C97="&lt;&gt;","",Tasks!C97)</f>
        <v>0</v>
      </c>
      <c r="L84" s="640">
        <f>IF(Tasks!C97="",0,1)</f>
        <v>0</v>
      </c>
      <c r="M84" s="640" t="str">
        <f t="shared" si="1"/>
        <v/>
      </c>
      <c r="N84" s="790">
        <f t="shared" si="2"/>
        <v>0</v>
      </c>
    </row>
    <row r="85" spans="2:14" s="11" customFormat="1" hidden="1">
      <c r="B85" s="649">
        <f>Tasks!B98</f>
        <v>30</v>
      </c>
      <c r="C85" s="656">
        <f>IF(Tasks!C98="&lt;&gt;","",Tasks!C98)</f>
        <v>0</v>
      </c>
      <c r="L85" s="640">
        <f>IF(Tasks!C98="",0,1)</f>
        <v>0</v>
      </c>
      <c r="M85" s="640" t="str">
        <f t="shared" si="1"/>
        <v/>
      </c>
      <c r="N85" s="790">
        <f t="shared" si="2"/>
        <v>0</v>
      </c>
    </row>
    <row r="86" spans="2:14" s="11" customFormat="1" hidden="1">
      <c r="B86" s="649">
        <f>Tasks!B99</f>
        <v>31</v>
      </c>
      <c r="C86" s="656">
        <f>IF(Tasks!C99="&lt;&gt;","",Tasks!C99)</f>
        <v>0</v>
      </c>
      <c r="L86" s="640">
        <f>IF(Tasks!C99="",0,1)</f>
        <v>0</v>
      </c>
      <c r="M86" s="640" t="str">
        <f t="shared" si="1"/>
        <v/>
      </c>
      <c r="N86" s="790">
        <f t="shared" si="2"/>
        <v>0</v>
      </c>
    </row>
    <row r="87" spans="2:14" s="11" customFormat="1" hidden="1">
      <c r="B87" s="649">
        <f>Tasks!B100</f>
        <v>32</v>
      </c>
      <c r="C87" s="656">
        <f>IF(Tasks!C100="&lt;&gt;","",Tasks!C100)</f>
        <v>0</v>
      </c>
      <c r="L87" s="640">
        <f>IF(Tasks!C100="",0,1)</f>
        <v>0</v>
      </c>
      <c r="M87" s="640" t="str">
        <f t="shared" si="1"/>
        <v/>
      </c>
      <c r="N87" s="790">
        <f t="shared" si="2"/>
        <v>0</v>
      </c>
    </row>
    <row r="88" spans="2:14" s="11" customFormat="1" hidden="1">
      <c r="B88" s="649">
        <f>Tasks!B101</f>
        <v>33</v>
      </c>
      <c r="C88" s="656">
        <f>IF(Tasks!C101="&lt;&gt;","",Tasks!C101)</f>
        <v>0</v>
      </c>
      <c r="L88" s="640">
        <f>IF(Tasks!C101="",0,1)</f>
        <v>0</v>
      </c>
      <c r="M88" s="640" t="str">
        <f t="shared" si="1"/>
        <v/>
      </c>
      <c r="N88" s="790">
        <f t="shared" si="2"/>
        <v>0</v>
      </c>
    </row>
    <row r="89" spans="2:14" s="11" customFormat="1" hidden="1">
      <c r="B89" s="649">
        <f>Tasks!B102</f>
        <v>34</v>
      </c>
      <c r="C89" s="656">
        <f>IF(Tasks!C102="&lt;&gt;","",Tasks!C102)</f>
        <v>0</v>
      </c>
      <c r="L89" s="640">
        <f>IF(Tasks!C102="",0,1)</f>
        <v>0</v>
      </c>
      <c r="M89" s="640" t="str">
        <f t="shared" si="1"/>
        <v/>
      </c>
      <c r="N89" s="790">
        <f t="shared" si="2"/>
        <v>0</v>
      </c>
    </row>
    <row r="90" spans="2:14" s="11" customFormat="1" hidden="1">
      <c r="B90" s="649">
        <f>Tasks!B103</f>
        <v>35</v>
      </c>
      <c r="C90" s="656">
        <f>IF(Tasks!C103="&lt;&gt;","",Tasks!C103)</f>
        <v>0</v>
      </c>
      <c r="L90" s="640">
        <f>IF(Tasks!C103="",0,1)</f>
        <v>0</v>
      </c>
      <c r="M90" s="640" t="str">
        <f t="shared" si="1"/>
        <v/>
      </c>
      <c r="N90" s="790">
        <f t="shared" si="2"/>
        <v>0</v>
      </c>
    </row>
    <row r="91" spans="2:14" s="11" customFormat="1" hidden="1">
      <c r="B91" s="649">
        <f>Tasks!B104</f>
        <v>36</v>
      </c>
      <c r="C91" s="656">
        <f>IF(Tasks!C104="&lt;&gt;","",Tasks!C104)</f>
        <v>0</v>
      </c>
      <c r="L91" s="640">
        <f>IF(Tasks!C104="",0,1)</f>
        <v>0</v>
      </c>
      <c r="M91" s="640" t="str">
        <f t="shared" si="1"/>
        <v/>
      </c>
      <c r="N91" s="790">
        <f t="shared" si="2"/>
        <v>0</v>
      </c>
    </row>
    <row r="92" spans="2:14" s="11" customFormat="1" hidden="1">
      <c r="B92" s="649">
        <f>Tasks!B105</f>
        <v>37</v>
      </c>
      <c r="C92" s="656">
        <f>IF(Tasks!C105="&lt;&gt;","",Tasks!C105)</f>
        <v>0</v>
      </c>
      <c r="L92" s="640">
        <f>IF(Tasks!C105="",0,1)</f>
        <v>0</v>
      </c>
      <c r="M92" s="640" t="str">
        <f t="shared" si="1"/>
        <v/>
      </c>
      <c r="N92" s="790">
        <f t="shared" si="2"/>
        <v>0</v>
      </c>
    </row>
    <row r="93" spans="2:14" s="11" customFormat="1" hidden="1">
      <c r="B93" s="649">
        <f>Tasks!B106</f>
        <v>38</v>
      </c>
      <c r="C93" s="656">
        <f>IF(Tasks!C106="&lt;&gt;","",Tasks!C106)</f>
        <v>0</v>
      </c>
      <c r="L93" s="640">
        <f>IF(Tasks!C106="",0,1)</f>
        <v>0</v>
      </c>
      <c r="M93" s="640" t="str">
        <f t="shared" si="1"/>
        <v/>
      </c>
      <c r="N93" s="790">
        <f t="shared" si="2"/>
        <v>0</v>
      </c>
    </row>
    <row r="94" spans="2:14" s="11" customFormat="1" hidden="1">
      <c r="B94" s="649">
        <f>Tasks!B107</f>
        <v>39</v>
      </c>
      <c r="C94" s="656">
        <f>IF(Tasks!C107="&lt;&gt;","",Tasks!C107)</f>
        <v>0</v>
      </c>
      <c r="L94" s="640">
        <f>IF(Tasks!C107="",0,1)</f>
        <v>0</v>
      </c>
      <c r="M94" s="640" t="str">
        <f t="shared" si="1"/>
        <v/>
      </c>
      <c r="N94" s="790">
        <f t="shared" si="2"/>
        <v>0</v>
      </c>
    </row>
    <row r="95" spans="2:14" s="11" customFormat="1" hidden="1">
      <c r="B95" s="649">
        <f>Tasks!B108</f>
        <v>40</v>
      </c>
      <c r="C95" s="656">
        <f>IF(Tasks!C108="&lt;&gt;","",Tasks!C108)</f>
        <v>0</v>
      </c>
      <c r="L95" s="640">
        <f>IF(Tasks!C108="",0,1)</f>
        <v>0</v>
      </c>
      <c r="M95" s="640" t="str">
        <f t="shared" si="1"/>
        <v/>
      </c>
      <c r="N95" s="790">
        <f t="shared" si="2"/>
        <v>0</v>
      </c>
    </row>
    <row r="96" spans="2:14" s="11" customFormat="1" hidden="1">
      <c r="B96" s="649">
        <f>Tasks!B109</f>
        <v>41</v>
      </c>
      <c r="C96" s="656">
        <f>IF(Tasks!C109="&lt;&gt;","",Tasks!C109)</f>
        <v>0</v>
      </c>
      <c r="L96" s="640">
        <f>IF(Tasks!C109="",0,1)</f>
        <v>0</v>
      </c>
      <c r="M96" s="640" t="str">
        <f t="shared" si="1"/>
        <v/>
      </c>
      <c r="N96" s="790">
        <f t="shared" si="2"/>
        <v>0</v>
      </c>
    </row>
    <row r="97" spans="1:14" s="11" customFormat="1" hidden="1">
      <c r="B97" s="649">
        <f>Tasks!B110</f>
        <v>42</v>
      </c>
      <c r="C97" s="656">
        <f>IF(Tasks!C110="&lt;&gt;","",Tasks!C110)</f>
        <v>0</v>
      </c>
      <c r="L97" s="640">
        <f>IF(Tasks!C110="",0,1)</f>
        <v>0</v>
      </c>
      <c r="M97" s="640" t="str">
        <f t="shared" si="1"/>
        <v/>
      </c>
      <c r="N97" s="790">
        <f t="shared" si="2"/>
        <v>0</v>
      </c>
    </row>
    <row r="98" spans="1:14" s="11" customFormat="1" hidden="1">
      <c r="B98" s="649">
        <f>Tasks!B111</f>
        <v>43</v>
      </c>
      <c r="C98" s="656">
        <f>IF(Tasks!C111="&lt;&gt;","",Tasks!C111)</f>
        <v>0</v>
      </c>
      <c r="L98" s="640">
        <f>IF(Tasks!C111="",0,1)</f>
        <v>0</v>
      </c>
      <c r="M98" s="640" t="str">
        <f t="shared" si="1"/>
        <v/>
      </c>
      <c r="N98" s="790">
        <f t="shared" si="2"/>
        <v>0</v>
      </c>
    </row>
    <row r="99" spans="1:14" s="11" customFormat="1" hidden="1">
      <c r="B99" s="649">
        <f>Tasks!B112</f>
        <v>44</v>
      </c>
      <c r="C99" s="656">
        <f>IF(Tasks!C112="&lt;&gt;","",Tasks!C112)</f>
        <v>0</v>
      </c>
      <c r="L99" s="640">
        <f>IF(Tasks!C112="",0,1)</f>
        <v>0</v>
      </c>
      <c r="M99" s="640" t="str">
        <f t="shared" si="1"/>
        <v/>
      </c>
      <c r="N99" s="790">
        <f t="shared" si="2"/>
        <v>0</v>
      </c>
    </row>
    <row r="100" spans="1:14" s="11" customFormat="1" hidden="1">
      <c r="B100" s="649">
        <f>Tasks!B113</f>
        <v>45</v>
      </c>
      <c r="C100" s="656">
        <f>IF(Tasks!C113="&lt;&gt;","",Tasks!C113)</f>
        <v>0</v>
      </c>
      <c r="L100" s="640">
        <f>IF(Tasks!C113="",0,1)</f>
        <v>0</v>
      </c>
      <c r="M100" s="640" t="str">
        <f t="shared" si="1"/>
        <v/>
      </c>
      <c r="N100" s="790">
        <f t="shared" si="2"/>
        <v>0</v>
      </c>
    </row>
    <row r="101" spans="1:14" s="11" customFormat="1" hidden="1">
      <c r="B101" s="649">
        <f>Tasks!B114</f>
        <v>46</v>
      </c>
      <c r="C101" s="656">
        <f>IF(Tasks!C114="&lt;&gt;","",Tasks!C114)</f>
        <v>0</v>
      </c>
      <c r="L101" s="640">
        <f>IF(Tasks!C114="",0,1)</f>
        <v>0</v>
      </c>
      <c r="M101" s="640" t="str">
        <f t="shared" si="1"/>
        <v/>
      </c>
      <c r="N101" s="790">
        <f t="shared" si="2"/>
        <v>0</v>
      </c>
    </row>
    <row r="102" spans="1:14" s="11" customFormat="1" hidden="1">
      <c r="B102" s="649">
        <f>Tasks!B115</f>
        <v>47</v>
      </c>
      <c r="C102" s="656">
        <f>IF(Tasks!C115="&lt;&gt;","",Tasks!C115)</f>
        <v>0</v>
      </c>
      <c r="L102" s="640">
        <f>IF(Tasks!C115="",0,1)</f>
        <v>0</v>
      </c>
      <c r="M102" s="640" t="str">
        <f t="shared" si="1"/>
        <v/>
      </c>
      <c r="N102" s="790">
        <f t="shared" si="2"/>
        <v>0</v>
      </c>
    </row>
    <row r="103" spans="1:14" s="11" customFormat="1" hidden="1">
      <c r="B103" s="649">
        <f>Tasks!B116</f>
        <v>48</v>
      </c>
      <c r="C103" s="656">
        <f>IF(Tasks!C116="&lt;&gt;","",Tasks!C116)</f>
        <v>0</v>
      </c>
      <c r="L103" s="640">
        <f>IF(Tasks!C116="",0,1)</f>
        <v>0</v>
      </c>
      <c r="M103" s="640" t="str">
        <f t="shared" si="1"/>
        <v/>
      </c>
      <c r="N103" s="790">
        <f t="shared" si="2"/>
        <v>0</v>
      </c>
    </row>
    <row r="104" spans="1:14" s="11" customFormat="1" hidden="1">
      <c r="B104" s="649">
        <f>Tasks!B117</f>
        <v>49</v>
      </c>
      <c r="C104" s="656">
        <f>IF(Tasks!C117="&lt;&gt;","",Tasks!C117)</f>
        <v>0</v>
      </c>
      <c r="L104" s="640">
        <f>IF(Tasks!C117="",0,1)</f>
        <v>0</v>
      </c>
      <c r="M104" s="640" t="str">
        <f t="shared" si="1"/>
        <v/>
      </c>
      <c r="N104" s="790">
        <f t="shared" si="2"/>
        <v>0</v>
      </c>
    </row>
    <row r="105" spans="1:14" s="11" customFormat="1" hidden="1">
      <c r="B105" s="649">
        <f>Tasks!B118</f>
        <v>50</v>
      </c>
      <c r="C105" s="656">
        <f>IF(Tasks!C118="&lt;&gt;","",Tasks!C118)</f>
        <v>0</v>
      </c>
      <c r="L105" s="640">
        <f>IF(Tasks!C118="",0,1)</f>
        <v>0</v>
      </c>
      <c r="M105" s="640" t="str">
        <f t="shared" si="1"/>
        <v/>
      </c>
      <c r="N105" s="790">
        <f t="shared" si="2"/>
        <v>0</v>
      </c>
    </row>
    <row r="106" spans="1:14" s="11" customFormat="1" hidden="1">
      <c r="B106" s="707"/>
      <c r="C106" s="185"/>
      <c r="L106" s="781">
        <f>IF(SUM($L$56:$L$70)="","",1)</f>
        <v>1</v>
      </c>
      <c r="M106" s="640" t="str">
        <f t="shared" si="1"/>
        <v/>
      </c>
      <c r="N106" s="790">
        <f t="shared" si="2"/>
        <v>1</v>
      </c>
    </row>
    <row r="107" spans="1:14" s="11" customFormat="1" hidden="1">
      <c r="B107" s="707"/>
      <c r="C107" s="185"/>
      <c r="L107" s="781">
        <f>IF(SUM($L$56:$L$70)="","",1)</f>
        <v>1</v>
      </c>
      <c r="M107" s="640" t="str">
        <f t="shared" si="1"/>
        <v/>
      </c>
      <c r="N107" s="790">
        <f t="shared" si="2"/>
        <v>1</v>
      </c>
    </row>
    <row r="108" spans="1:14" s="11" customFormat="1">
      <c r="B108" s="707"/>
      <c r="C108" s="185"/>
      <c r="L108" s="640"/>
      <c r="M108" s="640"/>
      <c r="N108" s="790"/>
    </row>
    <row r="109" spans="1:14" s="11" customFormat="1">
      <c r="A109" s="300" t="b">
        <v>0</v>
      </c>
      <c r="B109" s="541" t="s">
        <v>23</v>
      </c>
      <c r="C109" s="708"/>
      <c r="L109" s="789"/>
      <c r="M109" s="640"/>
      <c r="N109" s="790" t="s">
        <v>211</v>
      </c>
    </row>
    <row r="110" spans="1:14" s="11" customFormat="1" hidden="1">
      <c r="A110" s="300"/>
      <c r="B110" s="477" t="s">
        <v>6</v>
      </c>
      <c r="C110" s="708"/>
      <c r="L110" s="781" t="str">
        <f>IF(SUM($L$114:$L$132)="",1,"")</f>
        <v/>
      </c>
      <c r="M110" s="640" t="str">
        <f t="shared" ref="M110:M141" si="3">IF($A$109=TRUE,1,"")</f>
        <v/>
      </c>
      <c r="N110" s="790">
        <f>SUM(L110:M110)</f>
        <v>0</v>
      </c>
    </row>
    <row r="111" spans="1:14" s="11" customFormat="1" hidden="1">
      <c r="B111" s="738" t="s">
        <v>5</v>
      </c>
      <c r="C111" s="708"/>
      <c r="L111" s="781">
        <f>IF(SUM($L$114:$L$132)="","",1)</f>
        <v>1</v>
      </c>
      <c r="M111" s="640" t="str">
        <f t="shared" si="3"/>
        <v/>
      </c>
      <c r="N111" s="790">
        <f t="shared" ref="N111:N174" si="4">SUM(L111:M111)</f>
        <v>1</v>
      </c>
    </row>
    <row r="112" spans="1:14" s="11" customFormat="1" hidden="1">
      <c r="B112" s="738" t="s">
        <v>4</v>
      </c>
      <c r="C112" s="654"/>
      <c r="L112" s="781">
        <f>IF(SUM($L$114:$L$132)="","",1)</f>
        <v>1</v>
      </c>
      <c r="M112" s="640" t="str">
        <f t="shared" si="3"/>
        <v/>
      </c>
      <c r="N112" s="790">
        <f t="shared" si="4"/>
        <v>1</v>
      </c>
    </row>
    <row r="113" spans="2:14" s="11" customFormat="1" hidden="1">
      <c r="B113" s="738"/>
      <c r="C113" s="654"/>
      <c r="L113" s="781">
        <f>IF(SUM($L$114:$L$132)="","",1)</f>
        <v>1</v>
      </c>
      <c r="M113" s="640" t="str">
        <f t="shared" si="3"/>
        <v/>
      </c>
      <c r="N113" s="790">
        <f t="shared" si="4"/>
        <v>1</v>
      </c>
    </row>
    <row r="114" spans="2:14" s="11" customFormat="1" ht="22.5" hidden="1">
      <c r="B114" s="649"/>
      <c r="C114" s="657" t="str">
        <f>IF(Tasks!$C$69="","","Task 1")</f>
        <v>Task 1</v>
      </c>
      <c r="L114" s="640">
        <f>IF(Tasks!$F$69="No",0,1)</f>
        <v>1</v>
      </c>
      <c r="M114" s="640" t="str">
        <f t="shared" si="3"/>
        <v/>
      </c>
      <c r="N114" s="790">
        <f t="shared" si="4"/>
        <v>1</v>
      </c>
    </row>
    <row r="115" spans="2:14" s="11" customFormat="1" ht="45" hidden="1">
      <c r="B115" s="649"/>
      <c r="C115" s="658" t="str">
        <f>IF(Tasks!$C$69="","",Tasks!$C$69)</f>
        <v>you just came to know about some breaking news where can you find it</v>
      </c>
      <c r="L115" s="640">
        <f>IF(Tasks!$F$69="No",0,1)</f>
        <v>1</v>
      </c>
      <c r="M115" s="640" t="str">
        <f t="shared" si="3"/>
        <v/>
      </c>
      <c r="N115" s="790">
        <f t="shared" si="4"/>
        <v>1</v>
      </c>
    </row>
    <row r="116" spans="2:14" s="11" customFormat="1" ht="22.5" hidden="1">
      <c r="B116" s="649"/>
      <c r="C116" s="657" t="str">
        <f>IF(Tasks!$C$70="","","Task 2")</f>
        <v>Task 2</v>
      </c>
      <c r="L116" s="640">
        <f>IF(Tasks!$F$70="No",0,1)</f>
        <v>1</v>
      </c>
      <c r="M116" s="640" t="str">
        <f t="shared" si="3"/>
        <v/>
      </c>
      <c r="N116" s="790">
        <f t="shared" si="4"/>
        <v>1</v>
      </c>
    </row>
    <row r="117" spans="2:14" s="11" customFormat="1" ht="67.5" hidden="1">
      <c r="B117" s="649"/>
      <c r="C117" s="658" t="str">
        <f>IF(Tasks!$C$70="","",Tasks!$C$70)</f>
        <v xml:space="preserve"> your  reading an article at night and the white background is effecting your eyes can you find dark theme (reading mode)</v>
      </c>
      <c r="L117" s="640">
        <f>IF(Tasks!$F$70="No",0,1)</f>
        <v>1</v>
      </c>
      <c r="M117" s="640" t="str">
        <f t="shared" si="3"/>
        <v/>
      </c>
      <c r="N117" s="790">
        <f t="shared" si="4"/>
        <v>1</v>
      </c>
    </row>
    <row r="118" spans="2:14" s="11" customFormat="1" ht="22.5" hidden="1">
      <c r="B118" s="649"/>
      <c r="C118" s="657" t="str">
        <f>IF(Tasks!$C$71="","","Task 3")</f>
        <v>Task 3</v>
      </c>
      <c r="L118" s="640">
        <f>IF(Tasks!$F$71="No",0,1)</f>
        <v>1</v>
      </c>
      <c r="M118" s="640" t="str">
        <f t="shared" si="3"/>
        <v/>
      </c>
      <c r="N118" s="790">
        <f t="shared" si="4"/>
        <v>1</v>
      </c>
    </row>
    <row r="119" spans="2:14" s="11" customFormat="1" ht="45" hidden="1">
      <c r="B119" s="649"/>
      <c r="C119" s="658" t="str">
        <f>IF(Tasks!$C$71="","",Tasks!$C$71)</f>
        <v xml:space="preserve">if you want to get daily updates regarding news can you find the subcriber </v>
      </c>
      <c r="L119" s="640">
        <f>IF(Tasks!$F$71="No",0,1)</f>
        <v>1</v>
      </c>
      <c r="M119" s="640" t="str">
        <f t="shared" si="3"/>
        <v/>
      </c>
      <c r="N119" s="790">
        <f t="shared" si="4"/>
        <v>1</v>
      </c>
    </row>
    <row r="120" spans="2:14" s="11" customFormat="1" ht="22.5" hidden="1">
      <c r="B120" s="649"/>
      <c r="C120" s="657" t="str">
        <f>IF(Tasks!$C$72="","","Task 4")</f>
        <v>Task 4</v>
      </c>
      <c r="L120" s="640">
        <f>IF(Tasks!$F$72="No",0,1)</f>
        <v>1</v>
      </c>
      <c r="M120" s="640" t="str">
        <f t="shared" si="3"/>
        <v/>
      </c>
      <c r="N120" s="790">
        <f t="shared" si="4"/>
        <v>1</v>
      </c>
    </row>
    <row r="121" spans="2:14" s="11" customFormat="1" ht="45" hidden="1">
      <c r="B121" s="649"/>
      <c r="C121" s="658" t="str">
        <f>IF(Tasks!$C$72="","",Tasks!$C$72)</f>
        <v>your are a business person and you want to know about stock market news</v>
      </c>
      <c r="L121" s="640">
        <f>IF(Tasks!$F$72="No",0,1)</f>
        <v>1</v>
      </c>
      <c r="M121" s="640" t="str">
        <f t="shared" si="3"/>
        <v/>
      </c>
      <c r="N121" s="790">
        <f t="shared" si="4"/>
        <v>1</v>
      </c>
    </row>
    <row r="122" spans="2:14" s="11" customFormat="1" ht="22.5" hidden="1">
      <c r="B122" s="649"/>
      <c r="C122" s="657" t="str">
        <f>IF(Tasks!$C$73="","","Task 5")</f>
        <v>Task 5</v>
      </c>
      <c r="L122" s="640">
        <f>IF(Tasks!$F$73="No",0,1)</f>
        <v>1</v>
      </c>
      <c r="M122" s="640" t="str">
        <f t="shared" si="3"/>
        <v/>
      </c>
      <c r="N122" s="790">
        <f t="shared" si="4"/>
        <v>1</v>
      </c>
    </row>
    <row r="123" spans="2:14" s="11" customFormat="1" ht="45" hidden="1">
      <c r="B123" s="649"/>
      <c r="C123" s="658" t="str">
        <f>IF(Tasks!$C$73="","",Tasks!$C$73)</f>
        <v>you missed yesterday's football match and you wanted know who won the match</v>
      </c>
      <c r="L123" s="640">
        <f>IF(Tasks!$F$73="No",0,1)</f>
        <v>1</v>
      </c>
      <c r="M123" s="640" t="str">
        <f t="shared" si="3"/>
        <v/>
      </c>
      <c r="N123" s="790">
        <f t="shared" si="4"/>
        <v>1</v>
      </c>
    </row>
    <row r="124" spans="2:14" s="11" customFormat="1" ht="22.5" hidden="1">
      <c r="B124" s="649"/>
      <c r="C124" s="657" t="str">
        <f>IF(Tasks!$C$74="","","Task 6")</f>
        <v>Task 6</v>
      </c>
      <c r="L124" s="640">
        <f>IF(Tasks!$F$74="No",0,1)</f>
        <v>1</v>
      </c>
      <c r="M124" s="640" t="str">
        <f t="shared" si="3"/>
        <v/>
      </c>
      <c r="N124" s="790">
        <f t="shared" si="4"/>
        <v>1</v>
      </c>
    </row>
    <row r="125" spans="2:14" s="11" customFormat="1" ht="45" hidden="1">
      <c r="B125" s="649"/>
      <c r="C125" s="658" t="str">
        <f>IF(Tasks!$C$74="","",Tasks!$C$74)</f>
        <v>you wish to upload a news for that you need to login can you find it</v>
      </c>
      <c r="L125" s="640">
        <f>IF(Tasks!$F$74="No",0,1)</f>
        <v>1</v>
      </c>
      <c r="M125" s="640" t="str">
        <f t="shared" si="3"/>
        <v/>
      </c>
      <c r="N125" s="790">
        <f t="shared" si="4"/>
        <v>1</v>
      </c>
    </row>
    <row r="126" spans="2:14" s="11" customFormat="1" ht="22.5" hidden="1">
      <c r="B126" s="649"/>
      <c r="C126" s="657" t="str">
        <f>IF(Tasks!$C$75="","","Task 7")</f>
        <v>Task 7</v>
      </c>
      <c r="L126" s="640">
        <f>IF(Tasks!$F$75="No",0,1)</f>
        <v>1</v>
      </c>
      <c r="M126" s="640" t="str">
        <f t="shared" si="3"/>
        <v/>
      </c>
      <c r="N126" s="790">
        <f t="shared" si="4"/>
        <v>1</v>
      </c>
    </row>
    <row r="127" spans="2:14" s="11" customFormat="1" ht="90" hidden="1">
      <c r="B127" s="649"/>
      <c r="C127" s="658" t="str">
        <f>IF(Tasks!$C$75="","",Tasks!$C$75)</f>
        <v>some incident took place in your residential areas and you wanted to create awareness amoung people can you upload the news</v>
      </c>
      <c r="L127" s="640">
        <f>IF(Tasks!$F$75="No",0,1)</f>
        <v>1</v>
      </c>
      <c r="M127" s="640" t="str">
        <f t="shared" si="3"/>
        <v/>
      </c>
      <c r="N127" s="790">
        <f t="shared" si="4"/>
        <v>1</v>
      </c>
    </row>
    <row r="128" spans="2:14" s="11" customFormat="1" ht="22.5" hidden="1">
      <c r="B128" s="649"/>
      <c r="C128" s="657" t="str">
        <f>IF(Tasks!$C$76="","","Task 8")</f>
        <v/>
      </c>
      <c r="L128" s="640">
        <f>IF(Tasks!$F$76="No",0,1)</f>
        <v>0</v>
      </c>
      <c r="M128" s="640" t="str">
        <f t="shared" si="3"/>
        <v/>
      </c>
      <c r="N128" s="790">
        <f t="shared" si="4"/>
        <v>0</v>
      </c>
    </row>
    <row r="129" spans="2:14" s="11" customFormat="1" ht="22.5" hidden="1">
      <c r="B129" s="649"/>
      <c r="C129" s="658" t="str">
        <f>IF(Tasks!$C$76="","",Tasks!$C$76)</f>
        <v/>
      </c>
      <c r="L129" s="640">
        <f>IF(Tasks!$F$76="No",0,1)</f>
        <v>0</v>
      </c>
      <c r="M129" s="640" t="str">
        <f t="shared" si="3"/>
        <v/>
      </c>
      <c r="N129" s="790">
        <f t="shared" si="4"/>
        <v>0</v>
      </c>
    </row>
    <row r="130" spans="2:14" s="11" customFormat="1" ht="22.5" hidden="1">
      <c r="B130" s="649"/>
      <c r="C130" s="657" t="str">
        <f>IF(Tasks!$C$77="","","Task 9")</f>
        <v/>
      </c>
      <c r="L130" s="640">
        <f>IF(Tasks!$F$77="No",0,1)</f>
        <v>0</v>
      </c>
      <c r="M130" s="640" t="str">
        <f t="shared" si="3"/>
        <v/>
      </c>
      <c r="N130" s="790">
        <f t="shared" si="4"/>
        <v>0</v>
      </c>
    </row>
    <row r="131" spans="2:14" s="11" customFormat="1" ht="22.5" hidden="1">
      <c r="B131" s="649"/>
      <c r="C131" s="658" t="str">
        <f>IF(Tasks!$C$77="","",Tasks!$C$77)</f>
        <v/>
      </c>
      <c r="L131" s="640">
        <f>IF(Tasks!$F$77="No",0,1)</f>
        <v>0</v>
      </c>
      <c r="M131" s="640" t="str">
        <f t="shared" si="3"/>
        <v/>
      </c>
      <c r="N131" s="790">
        <f t="shared" si="4"/>
        <v>0</v>
      </c>
    </row>
    <row r="132" spans="2:14" s="11" customFormat="1" ht="22.5" hidden="1">
      <c r="B132" s="649"/>
      <c r="C132" s="657" t="str">
        <f>IF(Tasks!$C$78="","","Task 10")</f>
        <v/>
      </c>
      <c r="L132" s="640">
        <f>IF(Tasks!$F$78="No",0,1)</f>
        <v>0</v>
      </c>
      <c r="M132" s="640" t="str">
        <f t="shared" si="3"/>
        <v/>
      </c>
      <c r="N132" s="790">
        <f t="shared" si="4"/>
        <v>0</v>
      </c>
    </row>
    <row r="133" spans="2:14" s="11" customFormat="1" ht="22.5" hidden="1">
      <c r="B133" s="649"/>
      <c r="C133" s="658" t="str">
        <f>IF(Tasks!$C$78="","",Tasks!$C$78)</f>
        <v/>
      </c>
      <c r="L133" s="640">
        <f>IF(Tasks!$F$78="No",0,1)</f>
        <v>0</v>
      </c>
      <c r="M133" s="640" t="str">
        <f t="shared" si="3"/>
        <v/>
      </c>
      <c r="N133" s="790">
        <f t="shared" si="4"/>
        <v>0</v>
      </c>
    </row>
    <row r="134" spans="2:14" s="11" customFormat="1" ht="22.5" hidden="1">
      <c r="B134" s="649"/>
      <c r="C134" s="657" t="str">
        <f>IF(Tasks!$C$79="","","Task 11")</f>
        <v/>
      </c>
      <c r="L134" s="640">
        <f>IF(Tasks!$F$79="No",0,1)</f>
        <v>0</v>
      </c>
      <c r="M134" s="640" t="str">
        <f t="shared" si="3"/>
        <v/>
      </c>
      <c r="N134" s="790">
        <f t="shared" si="4"/>
        <v>0</v>
      </c>
    </row>
    <row r="135" spans="2:14" s="11" customFormat="1" ht="22.5" hidden="1">
      <c r="B135" s="649"/>
      <c r="C135" s="658" t="str">
        <f>IF(Tasks!$C$79="","",Tasks!$C$79)</f>
        <v/>
      </c>
      <c r="L135" s="640">
        <f>IF(Tasks!$F$79="No",0,1)</f>
        <v>0</v>
      </c>
      <c r="M135" s="640" t="str">
        <f t="shared" si="3"/>
        <v/>
      </c>
      <c r="N135" s="790">
        <f t="shared" si="4"/>
        <v>0</v>
      </c>
    </row>
    <row r="136" spans="2:14" s="11" customFormat="1" ht="22.5" hidden="1">
      <c r="B136" s="649"/>
      <c r="C136" s="657" t="str">
        <f>IF(Tasks!$C$80="","","Task 12")</f>
        <v/>
      </c>
      <c r="L136" s="640">
        <f>IF(Tasks!$F$80="No",0,1)</f>
        <v>0</v>
      </c>
      <c r="M136" s="640" t="str">
        <f t="shared" si="3"/>
        <v/>
      </c>
      <c r="N136" s="790">
        <f t="shared" si="4"/>
        <v>0</v>
      </c>
    </row>
    <row r="137" spans="2:14" s="11" customFormat="1" ht="22.5" hidden="1">
      <c r="B137" s="649"/>
      <c r="C137" s="658" t="str">
        <f>IF(Tasks!$C$80="","",Tasks!$C$80)</f>
        <v/>
      </c>
      <c r="L137" s="640">
        <f>IF(Tasks!$F$80="No",0,1)</f>
        <v>0</v>
      </c>
      <c r="M137" s="640" t="str">
        <f t="shared" si="3"/>
        <v/>
      </c>
      <c r="N137" s="790">
        <f t="shared" si="4"/>
        <v>0</v>
      </c>
    </row>
    <row r="138" spans="2:14" s="11" customFormat="1" ht="22.5" hidden="1">
      <c r="B138" s="649"/>
      <c r="C138" s="657" t="str">
        <f>IF(Tasks!$C$81="","","Task 13")</f>
        <v/>
      </c>
      <c r="L138" s="640">
        <f>IF(Tasks!$F$81="No",0,1)</f>
        <v>0</v>
      </c>
      <c r="M138" s="640" t="str">
        <f t="shared" si="3"/>
        <v/>
      </c>
      <c r="N138" s="790">
        <f t="shared" si="4"/>
        <v>0</v>
      </c>
    </row>
    <row r="139" spans="2:14" s="11" customFormat="1" ht="22.5" hidden="1">
      <c r="B139" s="649"/>
      <c r="C139" s="658" t="str">
        <f>IF(Tasks!$C$81="","",Tasks!$C$81)</f>
        <v/>
      </c>
      <c r="L139" s="640">
        <f>IF(Tasks!$F$81="No",0,1)</f>
        <v>0</v>
      </c>
      <c r="M139" s="640" t="str">
        <f t="shared" si="3"/>
        <v/>
      </c>
      <c r="N139" s="790">
        <f t="shared" si="4"/>
        <v>0</v>
      </c>
    </row>
    <row r="140" spans="2:14" s="11" customFormat="1" ht="22.5" hidden="1">
      <c r="B140" s="649"/>
      <c r="C140" s="657" t="str">
        <f>IF(Tasks!$C$82="","","Task 14")</f>
        <v/>
      </c>
      <c r="L140" s="640">
        <f>IF(Tasks!$F$82="No",0,1)</f>
        <v>0</v>
      </c>
      <c r="M140" s="640" t="str">
        <f t="shared" si="3"/>
        <v/>
      </c>
      <c r="N140" s="790">
        <f t="shared" si="4"/>
        <v>0</v>
      </c>
    </row>
    <row r="141" spans="2:14" s="11" customFormat="1" ht="22.5" hidden="1">
      <c r="B141" s="649"/>
      <c r="C141" s="658" t="str">
        <f>IF(Tasks!$C$82="","",Tasks!$C$82)</f>
        <v/>
      </c>
      <c r="L141" s="640">
        <f>IF(Tasks!$F$82="No",0,1)</f>
        <v>0</v>
      </c>
      <c r="M141" s="640" t="str">
        <f t="shared" si="3"/>
        <v/>
      </c>
      <c r="N141" s="790">
        <f t="shared" si="4"/>
        <v>0</v>
      </c>
    </row>
    <row r="142" spans="2:14" s="11" customFormat="1" ht="22.5" hidden="1">
      <c r="B142" s="649"/>
      <c r="C142" s="657" t="str">
        <f>IF(Tasks!$C$83="","","Task 15")</f>
        <v/>
      </c>
      <c r="L142" s="640">
        <f>IF(Tasks!$F$83="No",0,1)</f>
        <v>0</v>
      </c>
      <c r="M142" s="640" t="str">
        <f t="shared" ref="M142:M173" si="5">IF($A$109=TRUE,1,"")</f>
        <v/>
      </c>
      <c r="N142" s="790">
        <f t="shared" si="4"/>
        <v>0</v>
      </c>
    </row>
    <row r="143" spans="2:14" s="11" customFormat="1" ht="22.5" hidden="1">
      <c r="B143" s="649"/>
      <c r="C143" s="658" t="str">
        <f>IF(Tasks!$C$83="","",Tasks!$C$83)</f>
        <v/>
      </c>
      <c r="L143" s="640">
        <f>IF(Tasks!$F$83="No",0,1)</f>
        <v>0</v>
      </c>
      <c r="M143" s="640" t="str">
        <f t="shared" si="5"/>
        <v/>
      </c>
      <c r="N143" s="790">
        <f t="shared" si="4"/>
        <v>0</v>
      </c>
    </row>
    <row r="144" spans="2:14" s="11" customFormat="1" ht="22.5" hidden="1">
      <c r="B144" s="649"/>
      <c r="C144" s="657" t="str">
        <f>IF(Tasks!$C$84="","","Task 16")</f>
        <v/>
      </c>
      <c r="L144" s="640">
        <f>IF(Tasks!$F$84="No",0,1)</f>
        <v>0</v>
      </c>
      <c r="M144" s="640" t="str">
        <f t="shared" si="5"/>
        <v/>
      </c>
      <c r="N144" s="790">
        <f t="shared" si="4"/>
        <v>0</v>
      </c>
    </row>
    <row r="145" spans="2:14" s="11" customFormat="1" ht="22.5" hidden="1">
      <c r="B145" s="649"/>
      <c r="C145" s="658" t="str">
        <f>IF(Tasks!$C$84="","",Tasks!$C$84)</f>
        <v/>
      </c>
      <c r="L145" s="640">
        <f>IF(Tasks!$F$84="No",0,1)</f>
        <v>0</v>
      </c>
      <c r="M145" s="640" t="str">
        <f t="shared" si="5"/>
        <v/>
      </c>
      <c r="N145" s="790">
        <f t="shared" si="4"/>
        <v>0</v>
      </c>
    </row>
    <row r="146" spans="2:14" s="11" customFormat="1" ht="22.5" hidden="1">
      <c r="B146" s="649"/>
      <c r="C146" s="657" t="str">
        <f>IF(Tasks!$C$85="","","Task 17")</f>
        <v/>
      </c>
      <c r="L146" s="640">
        <f>IF(Tasks!$F$85="No",0,1)</f>
        <v>0</v>
      </c>
      <c r="M146" s="640" t="str">
        <f t="shared" si="5"/>
        <v/>
      </c>
      <c r="N146" s="790">
        <f t="shared" si="4"/>
        <v>0</v>
      </c>
    </row>
    <row r="147" spans="2:14" s="11" customFormat="1" ht="22.5" hidden="1">
      <c r="B147" s="649"/>
      <c r="C147" s="658" t="str">
        <f>IF(Tasks!$C$85="","",Tasks!$C$85)</f>
        <v/>
      </c>
      <c r="L147" s="640">
        <f>IF(Tasks!$F$85="No",0,1)</f>
        <v>0</v>
      </c>
      <c r="M147" s="640" t="str">
        <f t="shared" si="5"/>
        <v/>
      </c>
      <c r="N147" s="790">
        <f t="shared" si="4"/>
        <v>0</v>
      </c>
    </row>
    <row r="148" spans="2:14" s="11" customFormat="1" ht="22.5" hidden="1">
      <c r="B148" s="649"/>
      <c r="C148" s="657" t="str">
        <f>IF(Tasks!$C$86="","","Task 18")</f>
        <v/>
      </c>
      <c r="L148" s="640">
        <f>IF(Tasks!$F$86="No",0,1)</f>
        <v>0</v>
      </c>
      <c r="M148" s="640" t="str">
        <f t="shared" si="5"/>
        <v/>
      </c>
      <c r="N148" s="790">
        <f t="shared" si="4"/>
        <v>0</v>
      </c>
    </row>
    <row r="149" spans="2:14" s="11" customFormat="1" ht="22.5" hidden="1">
      <c r="B149" s="649"/>
      <c r="C149" s="658" t="str">
        <f>IF(Tasks!$C$86="","",Tasks!$C$86)</f>
        <v/>
      </c>
      <c r="L149" s="640">
        <f>IF(Tasks!$F$86="No",0,1)</f>
        <v>0</v>
      </c>
      <c r="M149" s="640" t="str">
        <f t="shared" si="5"/>
        <v/>
      </c>
      <c r="N149" s="790">
        <f t="shared" si="4"/>
        <v>0</v>
      </c>
    </row>
    <row r="150" spans="2:14" s="11" customFormat="1" ht="22.5" hidden="1">
      <c r="B150" s="649"/>
      <c r="C150" s="657" t="str">
        <f>IF(Tasks!$C$87="","","Task 19")</f>
        <v/>
      </c>
      <c r="L150" s="640">
        <f>IF(Tasks!$F$87="No",0,1)</f>
        <v>0</v>
      </c>
      <c r="M150" s="640" t="str">
        <f t="shared" si="5"/>
        <v/>
      </c>
      <c r="N150" s="790">
        <f t="shared" si="4"/>
        <v>0</v>
      </c>
    </row>
    <row r="151" spans="2:14" s="11" customFormat="1" ht="22.5" hidden="1">
      <c r="B151" s="649"/>
      <c r="C151" s="658" t="str">
        <f>IF(Tasks!$C$87="","",Tasks!$C$87)</f>
        <v/>
      </c>
      <c r="L151" s="640">
        <f>IF(Tasks!$F$87="No",0,1)</f>
        <v>0</v>
      </c>
      <c r="M151" s="640" t="str">
        <f t="shared" si="5"/>
        <v/>
      </c>
      <c r="N151" s="790">
        <f t="shared" si="4"/>
        <v>0</v>
      </c>
    </row>
    <row r="152" spans="2:14" s="11" customFormat="1" ht="22.5" hidden="1">
      <c r="B152" s="649"/>
      <c r="C152" s="657" t="str">
        <f>IF(Tasks!$C$88="","","Task 20")</f>
        <v/>
      </c>
      <c r="L152" s="640">
        <f>IF(Tasks!$F$88="No",0,1)</f>
        <v>0</v>
      </c>
      <c r="M152" s="640" t="str">
        <f t="shared" si="5"/>
        <v/>
      </c>
      <c r="N152" s="790">
        <f t="shared" si="4"/>
        <v>0</v>
      </c>
    </row>
    <row r="153" spans="2:14" s="11" customFormat="1" ht="22.5" hidden="1">
      <c r="B153" s="649"/>
      <c r="C153" s="658" t="str">
        <f>IF(Tasks!$C$88="","",Tasks!$C$88)</f>
        <v/>
      </c>
      <c r="L153" s="640">
        <f>IF(Tasks!$F$88="No",0,1)</f>
        <v>0</v>
      </c>
      <c r="M153" s="640" t="str">
        <f t="shared" si="5"/>
        <v/>
      </c>
      <c r="N153" s="790">
        <f t="shared" si="4"/>
        <v>0</v>
      </c>
    </row>
    <row r="154" spans="2:14" s="11" customFormat="1" ht="22.5" hidden="1">
      <c r="B154" s="649"/>
      <c r="C154" s="657" t="str">
        <f>IF(Tasks!$C$89="","","Task 21")</f>
        <v/>
      </c>
      <c r="L154" s="640">
        <f>IF(Tasks!$F$89="No",0,1)</f>
        <v>0</v>
      </c>
      <c r="M154" s="640" t="str">
        <f t="shared" si="5"/>
        <v/>
      </c>
      <c r="N154" s="790">
        <f t="shared" si="4"/>
        <v>0</v>
      </c>
    </row>
    <row r="155" spans="2:14" s="11" customFormat="1" ht="22.5" hidden="1">
      <c r="B155" s="649"/>
      <c r="C155" s="658" t="str">
        <f>IF(Tasks!$C$89="","",Tasks!$C$89)</f>
        <v/>
      </c>
      <c r="L155" s="640">
        <f>IF(Tasks!$F$89="No",0,1)</f>
        <v>0</v>
      </c>
      <c r="M155" s="640" t="str">
        <f t="shared" si="5"/>
        <v/>
      </c>
      <c r="N155" s="790">
        <f t="shared" si="4"/>
        <v>0</v>
      </c>
    </row>
    <row r="156" spans="2:14" s="11" customFormat="1" ht="22.5" hidden="1">
      <c r="B156" s="649"/>
      <c r="C156" s="657" t="str">
        <f>IF(Tasks!$C$90="","","Task 22")</f>
        <v/>
      </c>
      <c r="L156" s="640">
        <f>IF(Tasks!$F$90="No",0,1)</f>
        <v>0</v>
      </c>
      <c r="M156" s="640" t="str">
        <f t="shared" si="5"/>
        <v/>
      </c>
      <c r="N156" s="790">
        <f t="shared" si="4"/>
        <v>0</v>
      </c>
    </row>
    <row r="157" spans="2:14" s="11" customFormat="1" ht="22.5" hidden="1">
      <c r="B157" s="649"/>
      <c r="C157" s="658" t="str">
        <f>IF(Tasks!$C$90="","",Tasks!$C$90)</f>
        <v/>
      </c>
      <c r="L157" s="640">
        <f>IF(Tasks!$F$90="No",0,1)</f>
        <v>0</v>
      </c>
      <c r="M157" s="640" t="str">
        <f t="shared" si="5"/>
        <v/>
      </c>
      <c r="N157" s="790">
        <f t="shared" si="4"/>
        <v>0</v>
      </c>
    </row>
    <row r="158" spans="2:14" s="11" customFormat="1" ht="22.5" hidden="1">
      <c r="B158" s="649"/>
      <c r="C158" s="657" t="str">
        <f>IF(Tasks!$C$91="","","Task 23")</f>
        <v/>
      </c>
      <c r="L158" s="640">
        <f>IF(Tasks!$F$91="No",0,1)</f>
        <v>0</v>
      </c>
      <c r="M158" s="640" t="str">
        <f t="shared" si="5"/>
        <v/>
      </c>
      <c r="N158" s="790">
        <f t="shared" si="4"/>
        <v>0</v>
      </c>
    </row>
    <row r="159" spans="2:14" s="11" customFormat="1" ht="22.5" hidden="1">
      <c r="B159" s="649"/>
      <c r="C159" s="658" t="str">
        <f>IF(Tasks!$C$91="","",Tasks!$C$91)</f>
        <v/>
      </c>
      <c r="L159" s="640">
        <f>IF(Tasks!$F$91="No",0,1)</f>
        <v>0</v>
      </c>
      <c r="M159" s="640" t="str">
        <f t="shared" si="5"/>
        <v/>
      </c>
      <c r="N159" s="790">
        <f t="shared" si="4"/>
        <v>0</v>
      </c>
    </row>
    <row r="160" spans="2:14" s="11" customFormat="1" ht="22.5" hidden="1">
      <c r="B160" s="649"/>
      <c r="C160" s="657" t="str">
        <f>IF(Tasks!$C$92="","","Task 24")</f>
        <v/>
      </c>
      <c r="L160" s="640">
        <f>IF(Tasks!$F$92="No",0,1)</f>
        <v>0</v>
      </c>
      <c r="M160" s="640" t="str">
        <f t="shared" si="5"/>
        <v/>
      </c>
      <c r="N160" s="790">
        <f t="shared" si="4"/>
        <v>0</v>
      </c>
    </row>
    <row r="161" spans="2:14" s="11" customFormat="1" ht="22.5" hidden="1">
      <c r="B161" s="649"/>
      <c r="C161" s="658" t="str">
        <f>IF(Tasks!$C$92="","",Tasks!$C$92)</f>
        <v/>
      </c>
      <c r="L161" s="640">
        <f>IF(Tasks!$F$92="No",0,1)</f>
        <v>0</v>
      </c>
      <c r="M161" s="640" t="str">
        <f t="shared" si="5"/>
        <v/>
      </c>
      <c r="N161" s="790">
        <f t="shared" si="4"/>
        <v>0</v>
      </c>
    </row>
    <row r="162" spans="2:14" s="11" customFormat="1" ht="22.5" hidden="1">
      <c r="B162" s="649"/>
      <c r="C162" s="657" t="str">
        <f>IF(Tasks!$C$93="","","Task 25")</f>
        <v/>
      </c>
      <c r="L162" s="640">
        <f>IF(Tasks!$F$93="No",0,1)</f>
        <v>0</v>
      </c>
      <c r="M162" s="640" t="str">
        <f t="shared" si="5"/>
        <v/>
      </c>
      <c r="N162" s="790">
        <f t="shared" si="4"/>
        <v>0</v>
      </c>
    </row>
    <row r="163" spans="2:14" s="11" customFormat="1" ht="22.5" hidden="1">
      <c r="B163" s="649"/>
      <c r="C163" s="658" t="str">
        <f>IF(Tasks!$C$93="","",Tasks!$C$93)</f>
        <v/>
      </c>
      <c r="L163" s="640">
        <f>IF(Tasks!$F$93="No",0,1)</f>
        <v>0</v>
      </c>
      <c r="M163" s="640" t="str">
        <f t="shared" si="5"/>
        <v/>
      </c>
      <c r="N163" s="790">
        <f t="shared" si="4"/>
        <v>0</v>
      </c>
    </row>
    <row r="164" spans="2:14" s="11" customFormat="1" ht="22.5" hidden="1">
      <c r="B164" s="649"/>
      <c r="C164" s="657" t="str">
        <f>IF(Tasks!$C$94="","","Task 26")</f>
        <v/>
      </c>
      <c r="L164" s="640">
        <f>IF(Tasks!$F$94="No",0,1)</f>
        <v>0</v>
      </c>
      <c r="M164" s="640" t="str">
        <f t="shared" si="5"/>
        <v/>
      </c>
      <c r="N164" s="790">
        <f t="shared" si="4"/>
        <v>0</v>
      </c>
    </row>
    <row r="165" spans="2:14" s="11" customFormat="1" ht="22.5" hidden="1">
      <c r="B165" s="649"/>
      <c r="C165" s="658" t="str">
        <f>IF(Tasks!$C$94="","",Tasks!$C$94)</f>
        <v/>
      </c>
      <c r="L165" s="640">
        <f>IF(Tasks!$F$94="No",0,1)</f>
        <v>0</v>
      </c>
      <c r="M165" s="640" t="str">
        <f t="shared" si="5"/>
        <v/>
      </c>
      <c r="N165" s="790">
        <f t="shared" si="4"/>
        <v>0</v>
      </c>
    </row>
    <row r="166" spans="2:14" s="11" customFormat="1" ht="22.5" hidden="1">
      <c r="B166" s="649"/>
      <c r="C166" s="657" t="str">
        <f>IF(Tasks!$C$95="","","Task 27")</f>
        <v/>
      </c>
      <c r="L166" s="640">
        <f>IF(Tasks!$F$95="No",0,1)</f>
        <v>0</v>
      </c>
      <c r="M166" s="640" t="str">
        <f t="shared" si="5"/>
        <v/>
      </c>
      <c r="N166" s="790">
        <f t="shared" si="4"/>
        <v>0</v>
      </c>
    </row>
    <row r="167" spans="2:14" s="11" customFormat="1" ht="22.5" hidden="1">
      <c r="B167" s="649"/>
      <c r="C167" s="658" t="str">
        <f>IF(Tasks!$C$95="","",Tasks!$C$95)</f>
        <v/>
      </c>
      <c r="L167" s="640">
        <f>IF(Tasks!$F$95="No",0,1)</f>
        <v>0</v>
      </c>
      <c r="M167" s="640" t="str">
        <f t="shared" si="5"/>
        <v/>
      </c>
      <c r="N167" s="790">
        <f t="shared" si="4"/>
        <v>0</v>
      </c>
    </row>
    <row r="168" spans="2:14" s="11" customFormat="1" ht="22.5" hidden="1">
      <c r="B168" s="649"/>
      <c r="C168" s="657" t="str">
        <f>IF(Tasks!$C$96="","","Task 28")</f>
        <v/>
      </c>
      <c r="L168" s="640">
        <f>IF(Tasks!$F$96="No",0,1)</f>
        <v>0</v>
      </c>
      <c r="M168" s="640" t="str">
        <f t="shared" si="5"/>
        <v/>
      </c>
      <c r="N168" s="790">
        <f t="shared" si="4"/>
        <v>0</v>
      </c>
    </row>
    <row r="169" spans="2:14" s="11" customFormat="1" ht="22.5" hidden="1">
      <c r="B169" s="649"/>
      <c r="C169" s="658" t="str">
        <f>IF(Tasks!$C$96="","",Tasks!$C$96)</f>
        <v/>
      </c>
      <c r="L169" s="640">
        <f>IF(Tasks!$F$96="No",0,1)</f>
        <v>0</v>
      </c>
      <c r="M169" s="640" t="str">
        <f t="shared" si="5"/>
        <v/>
      </c>
      <c r="N169" s="790">
        <f t="shared" si="4"/>
        <v>0</v>
      </c>
    </row>
    <row r="170" spans="2:14" s="11" customFormat="1" ht="22.5" hidden="1">
      <c r="B170" s="649"/>
      <c r="C170" s="657" t="str">
        <f>IF(Tasks!$C$97="","","Task 29")</f>
        <v/>
      </c>
      <c r="L170" s="640">
        <f>IF(Tasks!$F$97="No",0,1)</f>
        <v>0</v>
      </c>
      <c r="M170" s="640" t="str">
        <f t="shared" si="5"/>
        <v/>
      </c>
      <c r="N170" s="790">
        <f t="shared" si="4"/>
        <v>0</v>
      </c>
    </row>
    <row r="171" spans="2:14" s="11" customFormat="1" ht="22.5" hidden="1">
      <c r="B171" s="649"/>
      <c r="C171" s="658" t="str">
        <f>IF(Tasks!$C$97="","",Tasks!$C$97)</f>
        <v/>
      </c>
      <c r="L171" s="640">
        <f>IF(Tasks!$F$97="No",0,1)</f>
        <v>0</v>
      </c>
      <c r="M171" s="640" t="str">
        <f t="shared" si="5"/>
        <v/>
      </c>
      <c r="N171" s="790">
        <f t="shared" si="4"/>
        <v>0</v>
      </c>
    </row>
    <row r="172" spans="2:14" s="11" customFormat="1" ht="22.5" hidden="1">
      <c r="B172" s="649"/>
      <c r="C172" s="657" t="str">
        <f>IF(Tasks!$C$98="","","Task 30")</f>
        <v/>
      </c>
      <c r="L172" s="640">
        <f>IF(Tasks!$F$98="No",0,1)</f>
        <v>0</v>
      </c>
      <c r="M172" s="640" t="str">
        <f t="shared" si="5"/>
        <v/>
      </c>
      <c r="N172" s="790">
        <f t="shared" si="4"/>
        <v>0</v>
      </c>
    </row>
    <row r="173" spans="2:14" s="11" customFormat="1" ht="22.5" hidden="1">
      <c r="B173" s="649"/>
      <c r="C173" s="658" t="str">
        <f>IF(Tasks!$C$98="","",Tasks!$C$98)</f>
        <v/>
      </c>
      <c r="L173" s="640">
        <f>IF(Tasks!$F$98="No",0,1)</f>
        <v>0</v>
      </c>
      <c r="M173" s="640" t="str">
        <f t="shared" si="5"/>
        <v/>
      </c>
      <c r="N173" s="790">
        <f t="shared" si="4"/>
        <v>0</v>
      </c>
    </row>
    <row r="174" spans="2:14" s="11" customFormat="1" ht="22.5" hidden="1">
      <c r="B174" s="649"/>
      <c r="C174" s="657" t="str">
        <f>IF(Tasks!$C$99="","","Task 31")</f>
        <v/>
      </c>
      <c r="L174" s="640">
        <f>IF(Tasks!$F$99="No",0,1)</f>
        <v>0</v>
      </c>
      <c r="M174" s="640" t="str">
        <f t="shared" ref="M174:M205" si="6">IF($A$109=TRUE,1,"")</f>
        <v/>
      </c>
      <c r="N174" s="790">
        <f t="shared" si="4"/>
        <v>0</v>
      </c>
    </row>
    <row r="175" spans="2:14" s="11" customFormat="1" ht="22.5" hidden="1">
      <c r="B175" s="649"/>
      <c r="C175" s="658" t="str">
        <f>IF(Tasks!$C$99="","",Tasks!$C$99)</f>
        <v/>
      </c>
      <c r="L175" s="640">
        <f>IF(Tasks!$F$99="No",0,1)</f>
        <v>0</v>
      </c>
      <c r="M175" s="640" t="str">
        <f t="shared" si="6"/>
        <v/>
      </c>
      <c r="N175" s="790">
        <f t="shared" ref="N175:N215" si="7">SUM(L175:M175)</f>
        <v>0</v>
      </c>
    </row>
    <row r="176" spans="2:14" s="11" customFormat="1" ht="22.5" hidden="1">
      <c r="B176" s="649"/>
      <c r="C176" s="657" t="str">
        <f>IF(Tasks!$C$100="","","Task 32")</f>
        <v/>
      </c>
      <c r="L176" s="640">
        <f>IF(Tasks!$F$100="No",0,1)</f>
        <v>0</v>
      </c>
      <c r="M176" s="640" t="str">
        <f t="shared" si="6"/>
        <v/>
      </c>
      <c r="N176" s="790">
        <f t="shared" si="7"/>
        <v>0</v>
      </c>
    </row>
    <row r="177" spans="2:14" s="11" customFormat="1" ht="22.5" hidden="1">
      <c r="B177" s="649"/>
      <c r="C177" s="658" t="str">
        <f>IF(Tasks!$C$100="","",Tasks!$C$100)</f>
        <v/>
      </c>
      <c r="L177" s="640">
        <f>IF(Tasks!$F$100="No",0,1)</f>
        <v>0</v>
      </c>
      <c r="M177" s="640" t="str">
        <f t="shared" si="6"/>
        <v/>
      </c>
      <c r="N177" s="790">
        <f t="shared" si="7"/>
        <v>0</v>
      </c>
    </row>
    <row r="178" spans="2:14" s="11" customFormat="1" ht="22.5" hidden="1">
      <c r="B178" s="649"/>
      <c r="C178" s="657" t="str">
        <f>IF(Tasks!$C$101="","","Task 33")</f>
        <v/>
      </c>
      <c r="L178" s="640">
        <f>IF(Tasks!$F$101="No",0,1)</f>
        <v>0</v>
      </c>
      <c r="M178" s="640" t="str">
        <f t="shared" si="6"/>
        <v/>
      </c>
      <c r="N178" s="790">
        <f t="shared" si="7"/>
        <v>0</v>
      </c>
    </row>
    <row r="179" spans="2:14" s="11" customFormat="1" ht="22.5" hidden="1">
      <c r="B179" s="649"/>
      <c r="C179" s="658" t="str">
        <f>IF(Tasks!$C$101="","",Tasks!$C$101)</f>
        <v/>
      </c>
      <c r="L179" s="640">
        <f>IF(Tasks!$F$101="No",0,1)</f>
        <v>0</v>
      </c>
      <c r="M179" s="640" t="str">
        <f t="shared" si="6"/>
        <v/>
      </c>
      <c r="N179" s="790">
        <f t="shared" si="7"/>
        <v>0</v>
      </c>
    </row>
    <row r="180" spans="2:14" s="11" customFormat="1" ht="22.5" hidden="1">
      <c r="B180" s="649"/>
      <c r="C180" s="657" t="str">
        <f>IF(Tasks!$C$102="","","Task 34")</f>
        <v/>
      </c>
      <c r="L180" s="640">
        <f>IF(Tasks!$F$102="No",0,1)</f>
        <v>0</v>
      </c>
      <c r="M180" s="640" t="str">
        <f t="shared" si="6"/>
        <v/>
      </c>
      <c r="N180" s="790">
        <f t="shared" si="7"/>
        <v>0</v>
      </c>
    </row>
    <row r="181" spans="2:14" s="11" customFormat="1" ht="22.5" hidden="1">
      <c r="B181" s="649"/>
      <c r="C181" s="658" t="str">
        <f>IF(Tasks!$C$102="","",Tasks!$C$102)</f>
        <v/>
      </c>
      <c r="L181" s="640">
        <f>IF(Tasks!$F$102="No",0,1)</f>
        <v>0</v>
      </c>
      <c r="M181" s="640" t="str">
        <f t="shared" si="6"/>
        <v/>
      </c>
      <c r="N181" s="790">
        <f t="shared" si="7"/>
        <v>0</v>
      </c>
    </row>
    <row r="182" spans="2:14" s="11" customFormat="1" ht="22.5" hidden="1">
      <c r="B182" s="649"/>
      <c r="C182" s="657" t="str">
        <f>IF(Tasks!$C$103="","","Task 35")</f>
        <v/>
      </c>
      <c r="L182" s="640">
        <f>IF(Tasks!$F$103="No",0,1)</f>
        <v>0</v>
      </c>
      <c r="M182" s="640" t="str">
        <f t="shared" si="6"/>
        <v/>
      </c>
      <c r="N182" s="790">
        <f t="shared" si="7"/>
        <v>0</v>
      </c>
    </row>
    <row r="183" spans="2:14" s="11" customFormat="1" ht="22.5" hidden="1">
      <c r="B183" s="649"/>
      <c r="C183" s="658" t="str">
        <f>IF(Tasks!$C$103="","",Tasks!$C$103)</f>
        <v/>
      </c>
      <c r="L183" s="640">
        <f>IF(Tasks!$F$103="No",0,1)</f>
        <v>0</v>
      </c>
      <c r="M183" s="640" t="str">
        <f t="shared" si="6"/>
        <v/>
      </c>
      <c r="N183" s="790">
        <f t="shared" si="7"/>
        <v>0</v>
      </c>
    </row>
    <row r="184" spans="2:14" s="11" customFormat="1" ht="22.5" hidden="1">
      <c r="B184" s="649"/>
      <c r="C184" s="657" t="str">
        <f>IF(Tasks!$C$104="","","Task 36")</f>
        <v/>
      </c>
      <c r="L184" s="640">
        <f>IF(Tasks!$F$104="No",0,1)</f>
        <v>0</v>
      </c>
      <c r="M184" s="640" t="str">
        <f t="shared" si="6"/>
        <v/>
      </c>
      <c r="N184" s="790">
        <f t="shared" si="7"/>
        <v>0</v>
      </c>
    </row>
    <row r="185" spans="2:14" s="11" customFormat="1" ht="22.5" hidden="1">
      <c r="B185" s="649"/>
      <c r="C185" s="658" t="str">
        <f>IF(Tasks!$C$104="","",Tasks!$C$104)</f>
        <v/>
      </c>
      <c r="L185" s="640">
        <f>IF(Tasks!$F$104="No",0,1)</f>
        <v>0</v>
      </c>
      <c r="M185" s="640" t="str">
        <f t="shared" si="6"/>
        <v/>
      </c>
      <c r="N185" s="790">
        <f t="shared" si="7"/>
        <v>0</v>
      </c>
    </row>
    <row r="186" spans="2:14" s="11" customFormat="1" ht="22.5" hidden="1">
      <c r="B186" s="649"/>
      <c r="C186" s="657" t="str">
        <f>IF(Tasks!$C$105="","","Task 37")</f>
        <v/>
      </c>
      <c r="L186" s="640">
        <f>IF(Tasks!$F$105="No",0,1)</f>
        <v>0</v>
      </c>
      <c r="M186" s="640" t="str">
        <f t="shared" si="6"/>
        <v/>
      </c>
      <c r="N186" s="790">
        <f t="shared" si="7"/>
        <v>0</v>
      </c>
    </row>
    <row r="187" spans="2:14" s="11" customFormat="1" ht="22.5" hidden="1">
      <c r="B187" s="649"/>
      <c r="C187" s="658" t="str">
        <f>IF(Tasks!$C$105="","",Tasks!$C$105)</f>
        <v/>
      </c>
      <c r="L187" s="640">
        <f>IF(Tasks!$F$105="No",0,1)</f>
        <v>0</v>
      </c>
      <c r="M187" s="640" t="str">
        <f t="shared" si="6"/>
        <v/>
      </c>
      <c r="N187" s="790">
        <f t="shared" si="7"/>
        <v>0</v>
      </c>
    </row>
    <row r="188" spans="2:14" s="11" customFormat="1" ht="22.5" hidden="1">
      <c r="B188" s="649"/>
      <c r="C188" s="657" t="str">
        <f>IF(Tasks!$C$106="","","Task 38")</f>
        <v/>
      </c>
      <c r="L188" s="640">
        <f>IF(Tasks!$F$106="No",0,1)</f>
        <v>0</v>
      </c>
      <c r="M188" s="640" t="str">
        <f t="shared" si="6"/>
        <v/>
      </c>
      <c r="N188" s="790">
        <f t="shared" si="7"/>
        <v>0</v>
      </c>
    </row>
    <row r="189" spans="2:14" s="11" customFormat="1" ht="22.5" hidden="1">
      <c r="B189" s="649"/>
      <c r="C189" s="658" t="str">
        <f>IF(Tasks!$C$106="","",Tasks!$C$106)</f>
        <v/>
      </c>
      <c r="L189" s="640">
        <f>IF(Tasks!$F$106="No",0,1)</f>
        <v>0</v>
      </c>
      <c r="M189" s="640" t="str">
        <f t="shared" si="6"/>
        <v/>
      </c>
      <c r="N189" s="790">
        <f t="shared" si="7"/>
        <v>0</v>
      </c>
    </row>
    <row r="190" spans="2:14" s="11" customFormat="1" ht="22.5" hidden="1">
      <c r="B190" s="649"/>
      <c r="C190" s="657" t="str">
        <f>IF(Tasks!$C$107="","","Task 39")</f>
        <v/>
      </c>
      <c r="L190" s="640">
        <f>IF(Tasks!$F$107="No",0,1)</f>
        <v>0</v>
      </c>
      <c r="M190" s="640" t="str">
        <f t="shared" si="6"/>
        <v/>
      </c>
      <c r="N190" s="790">
        <f t="shared" si="7"/>
        <v>0</v>
      </c>
    </row>
    <row r="191" spans="2:14" s="11" customFormat="1" ht="22.5" hidden="1">
      <c r="B191" s="649"/>
      <c r="C191" s="658" t="str">
        <f>IF(Tasks!$C$107="","",Tasks!$C$107)</f>
        <v/>
      </c>
      <c r="L191" s="640">
        <f>IF(Tasks!$F$107="No",0,1)</f>
        <v>0</v>
      </c>
      <c r="M191" s="640" t="str">
        <f t="shared" si="6"/>
        <v/>
      </c>
      <c r="N191" s="790">
        <f t="shared" si="7"/>
        <v>0</v>
      </c>
    </row>
    <row r="192" spans="2:14" s="11" customFormat="1" ht="22.5" hidden="1">
      <c r="B192" s="649"/>
      <c r="C192" s="657" t="str">
        <f>IF(Tasks!$C$108="","","Task 40")</f>
        <v/>
      </c>
      <c r="L192" s="640">
        <f>IF(Tasks!$F$108="No",0,1)</f>
        <v>0</v>
      </c>
      <c r="M192" s="640" t="str">
        <f t="shared" si="6"/>
        <v/>
      </c>
      <c r="N192" s="790">
        <f t="shared" si="7"/>
        <v>0</v>
      </c>
    </row>
    <row r="193" spans="2:14" s="11" customFormat="1" ht="22.5" hidden="1">
      <c r="B193" s="649"/>
      <c r="C193" s="658" t="str">
        <f>IF(Tasks!$C$108="","",Tasks!$C$108)</f>
        <v/>
      </c>
      <c r="L193" s="640">
        <f>IF(Tasks!$F$108="No",0,1)</f>
        <v>0</v>
      </c>
      <c r="M193" s="640" t="str">
        <f t="shared" si="6"/>
        <v/>
      </c>
      <c r="N193" s="790">
        <f t="shared" si="7"/>
        <v>0</v>
      </c>
    </row>
    <row r="194" spans="2:14" s="11" customFormat="1" ht="22.5" hidden="1">
      <c r="B194" s="649"/>
      <c r="C194" s="657" t="str">
        <f>IF(Tasks!$C$109="","","Task 41")</f>
        <v/>
      </c>
      <c r="L194" s="640">
        <f>IF(Tasks!$F$109="No",0,1)</f>
        <v>0</v>
      </c>
      <c r="M194" s="640" t="str">
        <f t="shared" si="6"/>
        <v/>
      </c>
      <c r="N194" s="790">
        <f t="shared" si="7"/>
        <v>0</v>
      </c>
    </row>
    <row r="195" spans="2:14" s="11" customFormat="1" ht="22.5" hidden="1">
      <c r="B195" s="649"/>
      <c r="C195" s="658" t="str">
        <f>IF(Tasks!$C$109="","",Tasks!$C$109)</f>
        <v/>
      </c>
      <c r="L195" s="640">
        <f>IF(Tasks!$F$109="No",0,1)</f>
        <v>0</v>
      </c>
      <c r="M195" s="640" t="str">
        <f t="shared" si="6"/>
        <v/>
      </c>
      <c r="N195" s="790">
        <f t="shared" si="7"/>
        <v>0</v>
      </c>
    </row>
    <row r="196" spans="2:14" s="11" customFormat="1" ht="22.5" hidden="1">
      <c r="B196" s="649"/>
      <c r="C196" s="657" t="str">
        <f>IF(Tasks!$C$110="","","Task 42")</f>
        <v/>
      </c>
      <c r="L196" s="640">
        <f>IF(Tasks!$F$110="No",0,1)</f>
        <v>0</v>
      </c>
      <c r="M196" s="640" t="str">
        <f t="shared" si="6"/>
        <v/>
      </c>
      <c r="N196" s="790">
        <f t="shared" si="7"/>
        <v>0</v>
      </c>
    </row>
    <row r="197" spans="2:14" s="11" customFormat="1" ht="22.5" hidden="1">
      <c r="B197" s="649"/>
      <c r="C197" s="658" t="str">
        <f>IF(Tasks!$C$110="","",Tasks!$C$110)</f>
        <v/>
      </c>
      <c r="L197" s="640">
        <f>IF(Tasks!$F$110="No",0,1)</f>
        <v>0</v>
      </c>
      <c r="M197" s="640" t="str">
        <f t="shared" si="6"/>
        <v/>
      </c>
      <c r="N197" s="790">
        <f t="shared" si="7"/>
        <v>0</v>
      </c>
    </row>
    <row r="198" spans="2:14" s="11" customFormat="1" ht="22.5" hidden="1">
      <c r="B198" s="649"/>
      <c r="C198" s="657" t="str">
        <f>IF(Tasks!$C$111="","","Task 43")</f>
        <v/>
      </c>
      <c r="L198" s="640">
        <f>IF(Tasks!$F$111="No",0,1)</f>
        <v>0</v>
      </c>
      <c r="M198" s="640" t="str">
        <f t="shared" si="6"/>
        <v/>
      </c>
      <c r="N198" s="790">
        <f t="shared" si="7"/>
        <v>0</v>
      </c>
    </row>
    <row r="199" spans="2:14" s="11" customFormat="1" ht="22.5" hidden="1">
      <c r="B199" s="649"/>
      <c r="C199" s="658" t="str">
        <f>IF(Tasks!$C$111="","",Tasks!$C$111)</f>
        <v/>
      </c>
      <c r="L199" s="640">
        <f>IF(Tasks!$F$111="No",0,1)</f>
        <v>0</v>
      </c>
      <c r="M199" s="640" t="str">
        <f t="shared" si="6"/>
        <v/>
      </c>
      <c r="N199" s="790">
        <f t="shared" si="7"/>
        <v>0</v>
      </c>
    </row>
    <row r="200" spans="2:14" s="11" customFormat="1" ht="22.5" hidden="1">
      <c r="B200" s="649"/>
      <c r="C200" s="657" t="str">
        <f>IF(Tasks!$C$112="","","Task 44")</f>
        <v/>
      </c>
      <c r="L200" s="640">
        <f>IF(Tasks!$F$112="No",0,1)</f>
        <v>0</v>
      </c>
      <c r="M200" s="640" t="str">
        <f t="shared" si="6"/>
        <v/>
      </c>
      <c r="N200" s="790">
        <f t="shared" si="7"/>
        <v>0</v>
      </c>
    </row>
    <row r="201" spans="2:14" s="11" customFormat="1" ht="22.5" hidden="1">
      <c r="B201" s="649"/>
      <c r="C201" s="658" t="str">
        <f>IF(Tasks!$C$112="","",Tasks!$C$112)</f>
        <v/>
      </c>
      <c r="L201" s="640">
        <f>IF(Tasks!$F$112="No",0,1)</f>
        <v>0</v>
      </c>
      <c r="M201" s="640" t="str">
        <f t="shared" si="6"/>
        <v/>
      </c>
      <c r="N201" s="790">
        <f t="shared" si="7"/>
        <v>0</v>
      </c>
    </row>
    <row r="202" spans="2:14" s="11" customFormat="1" ht="22.5" hidden="1">
      <c r="B202" s="649"/>
      <c r="C202" s="657" t="str">
        <f>IF(Tasks!$C$113="","","Task 45")</f>
        <v/>
      </c>
      <c r="L202" s="640">
        <f>IF(Tasks!$F$113="No",0,1)</f>
        <v>0</v>
      </c>
      <c r="M202" s="640" t="str">
        <f t="shared" si="6"/>
        <v/>
      </c>
      <c r="N202" s="790">
        <f t="shared" si="7"/>
        <v>0</v>
      </c>
    </row>
    <row r="203" spans="2:14" s="11" customFormat="1" ht="22.5" hidden="1">
      <c r="B203" s="649"/>
      <c r="C203" s="658" t="str">
        <f>IF(Tasks!$C$113="","",Tasks!$C$113)</f>
        <v/>
      </c>
      <c r="L203" s="640">
        <f>IF(Tasks!$F$113="No",0,1)</f>
        <v>0</v>
      </c>
      <c r="M203" s="640" t="str">
        <f t="shared" si="6"/>
        <v/>
      </c>
      <c r="N203" s="790">
        <f t="shared" si="7"/>
        <v>0</v>
      </c>
    </row>
    <row r="204" spans="2:14" s="11" customFormat="1" ht="22.5" hidden="1">
      <c r="B204" s="649"/>
      <c r="C204" s="657" t="str">
        <f>IF(Tasks!$C$114="","","Task 46")</f>
        <v/>
      </c>
      <c r="L204" s="640">
        <f>IF(Tasks!$F$114="No",0,1)</f>
        <v>0</v>
      </c>
      <c r="M204" s="640" t="str">
        <f t="shared" si="6"/>
        <v/>
      </c>
      <c r="N204" s="790">
        <f t="shared" si="7"/>
        <v>0</v>
      </c>
    </row>
    <row r="205" spans="2:14" s="11" customFormat="1" ht="22.5" hidden="1">
      <c r="B205" s="649"/>
      <c r="C205" s="658" t="str">
        <f>IF(Tasks!$C$114="","",Tasks!$C$114)</f>
        <v/>
      </c>
      <c r="L205" s="640">
        <f>IF(Tasks!$F$114="No",0,1)</f>
        <v>0</v>
      </c>
      <c r="M205" s="640" t="str">
        <f t="shared" si="6"/>
        <v/>
      </c>
      <c r="N205" s="790">
        <f t="shared" si="7"/>
        <v>0</v>
      </c>
    </row>
    <row r="206" spans="2:14" s="11" customFormat="1" ht="22.5" hidden="1">
      <c r="B206" s="649"/>
      <c r="C206" s="657" t="str">
        <f>IF(Tasks!$C$115="","","Task 47")</f>
        <v/>
      </c>
      <c r="L206" s="640">
        <f>IF(Tasks!$F$115="No",0,1)</f>
        <v>0</v>
      </c>
      <c r="M206" s="640" t="str">
        <f t="shared" ref="M206:M215" si="8">IF($A$109=TRUE,1,"")</f>
        <v/>
      </c>
      <c r="N206" s="790">
        <f t="shared" si="7"/>
        <v>0</v>
      </c>
    </row>
    <row r="207" spans="2:14" s="11" customFormat="1" ht="22.5" hidden="1">
      <c r="B207" s="649"/>
      <c r="C207" s="658" t="str">
        <f>IF(Tasks!$C$115="","",Tasks!$C$115)</f>
        <v/>
      </c>
      <c r="L207" s="640">
        <f>IF(Tasks!$F$115="No",0,1)</f>
        <v>0</v>
      </c>
      <c r="M207" s="640" t="str">
        <f t="shared" si="8"/>
        <v/>
      </c>
      <c r="N207" s="790">
        <f t="shared" si="7"/>
        <v>0</v>
      </c>
    </row>
    <row r="208" spans="2:14" s="11" customFormat="1" ht="22.5" hidden="1">
      <c r="B208" s="649"/>
      <c r="C208" s="657" t="str">
        <f>IF(Tasks!$C$116="","","Task 48")</f>
        <v/>
      </c>
      <c r="L208" s="640">
        <f>IF(Tasks!$F$116="No",0,1)</f>
        <v>0</v>
      </c>
      <c r="M208" s="640" t="str">
        <f t="shared" si="8"/>
        <v/>
      </c>
      <c r="N208" s="790">
        <f t="shared" si="7"/>
        <v>0</v>
      </c>
    </row>
    <row r="209" spans="2:14" s="11" customFormat="1" ht="22.5" hidden="1">
      <c r="B209" s="649"/>
      <c r="C209" s="658" t="str">
        <f>IF(Tasks!$C$116="","",Tasks!$C$116)</f>
        <v/>
      </c>
      <c r="L209" s="640">
        <f>IF(Tasks!$F$116="No",0,1)</f>
        <v>0</v>
      </c>
      <c r="M209" s="640" t="str">
        <f t="shared" si="8"/>
        <v/>
      </c>
      <c r="N209" s="790">
        <f t="shared" si="7"/>
        <v>0</v>
      </c>
    </row>
    <row r="210" spans="2:14" s="11" customFormat="1" ht="22.5" hidden="1">
      <c r="B210" s="649"/>
      <c r="C210" s="657" t="str">
        <f>IF(Tasks!$C$117="","","Task 49")</f>
        <v/>
      </c>
      <c r="L210" s="640">
        <f>IF(Tasks!$F$117="No",0,1)</f>
        <v>0</v>
      </c>
      <c r="M210" s="640" t="str">
        <f t="shared" si="8"/>
        <v/>
      </c>
      <c r="N210" s="790">
        <f t="shared" si="7"/>
        <v>0</v>
      </c>
    </row>
    <row r="211" spans="2:14" s="11" customFormat="1" ht="22.5" hidden="1">
      <c r="B211" s="649"/>
      <c r="C211" s="658" t="str">
        <f>IF(Tasks!$C$117="","",Tasks!$C$117)</f>
        <v/>
      </c>
      <c r="L211" s="640">
        <f>IF(Tasks!$F$117="No",0,1)</f>
        <v>0</v>
      </c>
      <c r="M211" s="640" t="str">
        <f t="shared" si="8"/>
        <v/>
      </c>
      <c r="N211" s="790">
        <f t="shared" si="7"/>
        <v>0</v>
      </c>
    </row>
    <row r="212" spans="2:14" s="11" customFormat="1" ht="22.5" hidden="1">
      <c r="B212" s="649"/>
      <c r="C212" s="657" t="str">
        <f>IF(Tasks!$C$118="","","Task 50")</f>
        <v/>
      </c>
      <c r="L212" s="640">
        <f>IF(Tasks!$F$118="No",0,1)</f>
        <v>0</v>
      </c>
      <c r="M212" s="640" t="str">
        <f t="shared" si="8"/>
        <v/>
      </c>
      <c r="N212" s="790">
        <f t="shared" si="7"/>
        <v>0</v>
      </c>
    </row>
    <row r="213" spans="2:14" s="11" customFormat="1" ht="22.5" hidden="1">
      <c r="B213" s="649"/>
      <c r="C213" s="658" t="str">
        <f>IF(Tasks!$C$118="","",Tasks!$C$118)</f>
        <v/>
      </c>
      <c r="L213" s="640">
        <f>IF(Tasks!$F$118="No",0,1)</f>
        <v>0</v>
      </c>
      <c r="M213" s="640" t="str">
        <f t="shared" si="8"/>
        <v/>
      </c>
      <c r="N213" s="790">
        <f t="shared" si="7"/>
        <v>0</v>
      </c>
    </row>
    <row r="214" spans="2:14" s="11" customFormat="1" hidden="1">
      <c r="L214" s="781">
        <f>IF(SUM($L$114:$L$132)="","",1)</f>
        <v>1</v>
      </c>
      <c r="M214" s="640" t="str">
        <f t="shared" si="8"/>
        <v/>
      </c>
      <c r="N214" s="790">
        <f t="shared" si="7"/>
        <v>1</v>
      </c>
    </row>
    <row r="215" spans="2:14" s="11" customFormat="1" hidden="1">
      <c r="L215" s="781">
        <f>IF(SUM($L$114:$L$132)="","",1)</f>
        <v>1</v>
      </c>
      <c r="M215" s="640" t="str">
        <f t="shared" si="8"/>
        <v/>
      </c>
      <c r="N215" s="790">
        <f t="shared" si="7"/>
        <v>1</v>
      </c>
    </row>
    <row r="216" spans="2:14" s="11" customFormat="1">
      <c r="L216" s="789"/>
      <c r="M216" s="640"/>
      <c r="N216" s="790"/>
    </row>
    <row r="217" spans="2:14" s="11" customFormat="1">
      <c r="L217" s="789"/>
      <c r="M217" s="640"/>
      <c r="N217" s="790"/>
    </row>
    <row r="218" spans="2:14" s="11" customFormat="1">
      <c r="L218" s="789"/>
      <c r="M218" s="640"/>
      <c r="N218" s="790"/>
    </row>
    <row r="219" spans="2:14" s="11" customFormat="1">
      <c r="L219" s="789"/>
      <c r="M219" s="640"/>
      <c r="N219" s="790"/>
    </row>
    <row r="220" spans="2:14" s="11" customFormat="1">
      <c r="L220" s="789"/>
      <c r="M220" s="640"/>
      <c r="N220" s="790"/>
    </row>
    <row r="221" spans="2:14" s="11" customFormat="1">
      <c r="L221" s="789"/>
      <c r="M221" s="640"/>
      <c r="N221" s="790"/>
    </row>
    <row r="222" spans="2:14" s="11" customFormat="1">
      <c r="L222" s="789"/>
      <c r="M222" s="640"/>
      <c r="N222" s="790"/>
    </row>
    <row r="223" spans="2:14" s="11" customFormat="1">
      <c r="L223" s="789"/>
      <c r="M223" s="640"/>
      <c r="N223" s="790"/>
    </row>
    <row r="224" spans="2:14" s="11" customFormat="1">
      <c r="L224" s="789"/>
      <c r="M224" s="640"/>
      <c r="N224" s="790"/>
    </row>
    <row r="225" spans="12:14" s="11" customFormat="1">
      <c r="L225" s="789"/>
      <c r="M225" s="640"/>
      <c r="N225" s="790"/>
    </row>
    <row r="226" spans="12:14" s="11" customFormat="1">
      <c r="L226" s="789"/>
      <c r="M226" s="640"/>
      <c r="N226" s="790"/>
    </row>
    <row r="227" spans="12:14" s="11" customFormat="1">
      <c r="L227" s="789"/>
      <c r="M227" s="640"/>
      <c r="N227" s="790"/>
    </row>
    <row r="228" spans="12:14" s="11" customFormat="1">
      <c r="L228" s="789"/>
      <c r="M228" s="640"/>
      <c r="N228" s="790"/>
    </row>
    <row r="229" spans="12:14" s="11" customFormat="1">
      <c r="L229" s="789"/>
      <c r="M229" s="640"/>
      <c r="N229" s="790"/>
    </row>
    <row r="230" spans="12:14" s="11" customFormat="1">
      <c r="L230" s="789"/>
      <c r="M230" s="640"/>
      <c r="N230" s="790"/>
    </row>
    <row r="231" spans="12:14" s="11" customFormat="1">
      <c r="L231" s="789"/>
      <c r="M231" s="640"/>
      <c r="N231" s="790"/>
    </row>
    <row r="232" spans="12:14" s="11" customFormat="1">
      <c r="L232" s="789"/>
      <c r="M232" s="640"/>
      <c r="N232" s="790"/>
    </row>
    <row r="233" spans="12:14" s="11" customFormat="1">
      <c r="L233" s="789"/>
      <c r="M233" s="640"/>
      <c r="N233" s="790"/>
    </row>
    <row r="234" spans="12:14" s="11" customFormat="1">
      <c r="L234" s="789"/>
      <c r="M234" s="640"/>
      <c r="N234" s="790"/>
    </row>
    <row r="235" spans="12:14" s="11" customFormat="1">
      <c r="L235" s="789"/>
      <c r="M235" s="640"/>
      <c r="N235" s="790"/>
    </row>
    <row r="236" spans="12:14" s="11" customFormat="1">
      <c r="L236" s="789"/>
      <c r="M236" s="640"/>
      <c r="N236" s="790"/>
    </row>
    <row r="237" spans="12:14" s="11" customFormat="1">
      <c r="L237" s="789"/>
      <c r="M237" s="640"/>
      <c r="N237" s="790"/>
    </row>
    <row r="238" spans="12:14" s="11" customFormat="1">
      <c r="L238" s="789"/>
      <c r="M238" s="640"/>
      <c r="N238" s="790"/>
    </row>
    <row r="239" spans="12:14" s="11" customFormat="1">
      <c r="L239" s="789"/>
      <c r="M239" s="640"/>
      <c r="N239" s="790"/>
    </row>
    <row r="240" spans="12:14" s="11" customFormat="1">
      <c r="L240" s="789"/>
      <c r="M240" s="640"/>
      <c r="N240" s="790"/>
    </row>
    <row r="241" spans="12:14" s="11" customFormat="1">
      <c r="L241" s="789"/>
      <c r="M241" s="640"/>
      <c r="N241" s="790"/>
    </row>
    <row r="242" spans="12:14" s="11" customFormat="1">
      <c r="L242" s="789"/>
      <c r="M242" s="640"/>
      <c r="N242" s="790"/>
    </row>
    <row r="243" spans="12:14" s="11" customFormat="1">
      <c r="L243" s="789"/>
      <c r="M243" s="640"/>
      <c r="N243" s="790"/>
    </row>
    <row r="244" spans="12:14" s="11" customFormat="1">
      <c r="L244" s="789"/>
      <c r="M244" s="640"/>
      <c r="N244" s="790"/>
    </row>
    <row r="245" spans="12:14" s="11" customFormat="1">
      <c r="L245" s="789"/>
      <c r="M245" s="640"/>
      <c r="N245" s="790"/>
    </row>
    <row r="246" spans="12:14" s="11" customFormat="1">
      <c r="L246" s="789"/>
      <c r="M246" s="640"/>
      <c r="N246" s="790"/>
    </row>
    <row r="247" spans="12:14" s="11" customFormat="1">
      <c r="L247" s="789"/>
      <c r="M247" s="640"/>
      <c r="N247" s="790"/>
    </row>
    <row r="248" spans="12:14" s="11" customFormat="1">
      <c r="L248" s="789"/>
      <c r="M248" s="640"/>
      <c r="N248" s="790"/>
    </row>
    <row r="249" spans="12:14" s="11" customFormat="1">
      <c r="L249" s="789"/>
      <c r="M249" s="640"/>
      <c r="N249" s="790"/>
    </row>
    <row r="250" spans="12:14" s="11" customFormat="1">
      <c r="L250" s="789"/>
      <c r="M250" s="640"/>
      <c r="N250" s="790"/>
    </row>
    <row r="251" spans="12:14" s="11" customFormat="1">
      <c r="L251" s="789"/>
      <c r="M251" s="640"/>
      <c r="N251" s="790"/>
    </row>
    <row r="252" spans="12:14" s="11" customFormat="1">
      <c r="L252" s="789"/>
      <c r="M252" s="640"/>
      <c r="N252" s="790"/>
    </row>
    <row r="253" spans="12:14" s="11" customFormat="1">
      <c r="L253" s="789"/>
      <c r="M253" s="640"/>
      <c r="N253" s="790"/>
    </row>
    <row r="254" spans="12:14" s="11" customFormat="1">
      <c r="L254" s="789"/>
      <c r="M254" s="640"/>
      <c r="N254" s="790"/>
    </row>
    <row r="255" spans="12:14" s="11" customFormat="1">
      <c r="L255" s="789"/>
      <c r="M255" s="640"/>
      <c r="N255" s="790"/>
    </row>
    <row r="256" spans="12:14" s="11" customFormat="1">
      <c r="L256" s="789"/>
      <c r="M256" s="640"/>
      <c r="N256" s="790"/>
    </row>
    <row r="257" spans="12:14" s="11" customFormat="1">
      <c r="L257" s="789"/>
      <c r="M257" s="640"/>
      <c r="N257" s="790"/>
    </row>
    <row r="258" spans="12:14" s="11" customFormat="1">
      <c r="L258" s="789"/>
      <c r="M258" s="640"/>
      <c r="N258" s="790"/>
    </row>
    <row r="259" spans="12:14" s="11" customFormat="1">
      <c r="L259" s="789"/>
      <c r="M259" s="640"/>
      <c r="N259" s="790"/>
    </row>
    <row r="260" spans="12:14" s="11" customFormat="1">
      <c r="L260" s="789"/>
      <c r="M260" s="640"/>
      <c r="N260" s="790"/>
    </row>
    <row r="261" spans="12:14" s="11" customFormat="1">
      <c r="L261" s="789"/>
      <c r="M261" s="640"/>
      <c r="N261" s="790"/>
    </row>
    <row r="262" spans="12:14" s="11" customFormat="1">
      <c r="L262" s="789"/>
      <c r="M262" s="640"/>
      <c r="N262" s="790"/>
    </row>
    <row r="263" spans="12:14" s="11" customFormat="1">
      <c r="L263" s="789"/>
      <c r="M263" s="640"/>
      <c r="N263" s="790"/>
    </row>
    <row r="264" spans="12:14" s="11" customFormat="1">
      <c r="L264" s="789"/>
      <c r="M264" s="640"/>
      <c r="N264" s="790"/>
    </row>
    <row r="265" spans="12:14" s="11" customFormat="1">
      <c r="L265" s="789"/>
      <c r="M265" s="640"/>
      <c r="N265" s="790"/>
    </row>
    <row r="266" spans="12:14" s="11" customFormat="1">
      <c r="L266" s="789"/>
      <c r="M266" s="640"/>
      <c r="N266" s="790"/>
    </row>
    <row r="267" spans="12:14" s="11" customFormat="1">
      <c r="L267" s="789"/>
      <c r="M267" s="640"/>
      <c r="N267" s="790"/>
    </row>
    <row r="268" spans="12:14" s="11" customFormat="1">
      <c r="L268" s="789"/>
      <c r="M268" s="640"/>
      <c r="N268" s="790"/>
    </row>
    <row r="269" spans="12:14" s="11" customFormat="1">
      <c r="L269" s="789"/>
      <c r="M269" s="640"/>
      <c r="N269" s="790"/>
    </row>
    <row r="270" spans="12:14" s="11" customFormat="1">
      <c r="L270" s="789"/>
      <c r="M270" s="640"/>
      <c r="N270" s="790"/>
    </row>
    <row r="271" spans="12:14" s="11" customFormat="1">
      <c r="L271" s="789"/>
      <c r="M271" s="640"/>
      <c r="N271" s="790"/>
    </row>
    <row r="272" spans="12:14" s="11" customFormat="1">
      <c r="L272" s="789"/>
      <c r="M272" s="640"/>
      <c r="N272" s="790"/>
    </row>
    <row r="273" spans="12:14" s="11" customFormat="1">
      <c r="L273" s="789"/>
      <c r="M273" s="640"/>
      <c r="N273" s="790"/>
    </row>
    <row r="274" spans="12:14" s="11" customFormat="1">
      <c r="L274" s="789"/>
      <c r="M274" s="640"/>
      <c r="N274" s="790"/>
    </row>
    <row r="275" spans="12:14" s="11" customFormat="1">
      <c r="L275" s="789"/>
      <c r="M275" s="640"/>
      <c r="N275" s="790"/>
    </row>
    <row r="276" spans="12:14" s="11" customFormat="1">
      <c r="L276" s="789"/>
      <c r="M276" s="640"/>
      <c r="N276" s="790"/>
    </row>
    <row r="277" spans="12:14" s="11" customFormat="1">
      <c r="L277" s="789"/>
      <c r="M277" s="640"/>
      <c r="N277" s="790"/>
    </row>
    <row r="278" spans="12:14" s="11" customFormat="1">
      <c r="L278" s="789"/>
      <c r="M278" s="640"/>
      <c r="N278" s="790"/>
    </row>
    <row r="279" spans="12:14" s="11" customFormat="1">
      <c r="L279" s="789"/>
      <c r="M279" s="640"/>
      <c r="N279" s="790"/>
    </row>
    <row r="280" spans="12:14" s="11" customFormat="1">
      <c r="L280" s="789"/>
      <c r="M280" s="640"/>
      <c r="N280" s="790"/>
    </row>
    <row r="281" spans="12:14" s="11" customFormat="1">
      <c r="L281" s="789"/>
      <c r="M281" s="640"/>
      <c r="N281" s="790"/>
    </row>
    <row r="282" spans="12:14" s="11" customFormat="1">
      <c r="L282" s="789"/>
      <c r="M282" s="640"/>
      <c r="N282" s="790"/>
    </row>
    <row r="283" spans="12:14" s="11" customFormat="1">
      <c r="L283" s="789"/>
      <c r="M283" s="640"/>
      <c r="N283" s="790"/>
    </row>
    <row r="284" spans="12:14" s="11" customFormat="1">
      <c r="L284" s="789"/>
      <c r="M284" s="640"/>
      <c r="N284" s="790"/>
    </row>
    <row r="285" spans="12:14" s="11" customFormat="1">
      <c r="L285" s="789"/>
      <c r="M285" s="640"/>
      <c r="N285" s="790"/>
    </row>
    <row r="286" spans="12:14" s="11" customFormat="1">
      <c r="L286" s="789"/>
      <c r="M286" s="640"/>
      <c r="N286" s="790"/>
    </row>
    <row r="287" spans="12:14" s="11" customFormat="1">
      <c r="L287" s="789"/>
      <c r="M287" s="640"/>
      <c r="N287" s="790"/>
    </row>
    <row r="288" spans="12:14" s="11" customFormat="1">
      <c r="L288" s="789"/>
      <c r="M288" s="640"/>
      <c r="N288" s="790"/>
    </row>
    <row r="289" spans="12:14" s="11" customFormat="1">
      <c r="L289" s="789"/>
      <c r="M289" s="640"/>
      <c r="N289" s="790"/>
    </row>
    <row r="290" spans="12:14" s="11" customFormat="1">
      <c r="L290" s="789"/>
      <c r="M290" s="640"/>
      <c r="N290" s="790"/>
    </row>
    <row r="400" spans="1:184" s="659" customFormat="1">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28575</xdr:colOff>
                    <xdr:row>6</xdr:row>
                    <xdr:rowOff>104775</xdr:rowOff>
                  </from>
                  <to>
                    <xdr:col>0</xdr:col>
                    <xdr:colOff>314325</xdr:colOff>
                    <xdr:row>331</xdr:row>
                    <xdr:rowOff>47625</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28575</xdr:colOff>
                    <xdr:row>46</xdr:row>
                    <xdr:rowOff>104775</xdr:rowOff>
                  </from>
                  <to>
                    <xdr:col>0</xdr:col>
                    <xdr:colOff>314325</xdr:colOff>
                    <xdr:row>107</xdr:row>
                    <xdr:rowOff>19050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28575</xdr:colOff>
                    <xdr:row>107</xdr:row>
                    <xdr:rowOff>104775</xdr:rowOff>
                  </from>
                  <to>
                    <xdr:col>0</xdr:col>
                    <xdr:colOff>314325</xdr:colOff>
                    <xdr:row>215</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vt:i4>
      </vt:variant>
    </vt:vector>
  </HeadingPairs>
  <TitlesOfParts>
    <vt:vector size="35" baseType="lpstr">
      <vt:lpstr>Admin</vt:lpstr>
      <vt:lpstr>Tasks</vt:lpstr>
      <vt:lpstr>Pilot1</vt:lpstr>
      <vt:lpstr>Sheet2</vt:lpstr>
      <vt:lpstr>Pilot2</vt:lpstr>
      <vt:lpstr>P1</vt:lpstr>
      <vt:lpstr>P2</vt:lpstr>
      <vt:lpstr>P3</vt:lpstr>
      <vt:lpstr>P4</vt:lpstr>
      <vt:lpstr>P5</vt:lpstr>
      <vt:lpstr>efficiency measure</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binomial confidence intervals </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a.h anirudh</cp:lastModifiedBy>
  <cp:lastPrinted>2008-03-11T16:12:22Z</cp:lastPrinted>
  <dcterms:created xsi:type="dcterms:W3CDTF">2004-02-24T23:31:50Z</dcterms:created>
  <dcterms:modified xsi:type="dcterms:W3CDTF">2020-03-13T16:26:01Z</dcterms:modified>
</cp:coreProperties>
</file>