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da59be80a1f807/Documents/FIN 589 (APM)/EPD/"/>
    </mc:Choice>
  </mc:AlternateContent>
  <xr:revisionPtr revIDLastSave="38" documentId="8_{587E30A6-CE4A-43FD-882C-1920A546B00E}" xr6:coauthVersionLast="47" xr6:coauthVersionMax="47" xr10:uidLastSave="{E11059EC-DDB6-4576-9689-B29FD9FFDFF9}"/>
  <bookViews>
    <workbookView xWindow="-98" yWindow="-98" windowWidth="21795" windowHeight="12975" xr2:uid="{0C2E3B53-910E-4761-9EBC-DD62F21CB63F}"/>
  </bookViews>
  <sheets>
    <sheet name="DCF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11" i="1"/>
  <c r="S13" i="1"/>
  <c r="S14" i="1"/>
  <c r="S16" i="1"/>
  <c r="S18" i="1"/>
  <c r="S19" i="1"/>
  <c r="S21" i="1"/>
  <c r="S23" i="1"/>
  <c r="S24" i="1"/>
  <c r="S26" i="1"/>
  <c r="S8" i="1"/>
  <c r="M69" i="1"/>
  <c r="M68" i="1"/>
  <c r="S64" i="1"/>
  <c r="S63" i="1"/>
  <c r="T62" i="1" s="1"/>
  <c r="S62" i="1"/>
  <c r="G78" i="1" l="1"/>
  <c r="G29" i="1"/>
  <c r="E157" i="1"/>
  <c r="F157" i="1"/>
  <c r="F118" i="1" s="1"/>
  <c r="I121" i="1"/>
  <c r="D109" i="1"/>
  <c r="H109" i="1"/>
  <c r="I109" i="1"/>
  <c r="C109" i="1"/>
  <c r="H107" i="1"/>
  <c r="G121" i="1"/>
  <c r="H121" i="1"/>
  <c r="A152" i="1"/>
  <c r="A151" i="1"/>
  <c r="A150" i="1"/>
  <c r="A149" i="1"/>
  <c r="A148" i="1"/>
  <c r="J143" i="1"/>
  <c r="H78" i="1"/>
  <c r="I78" i="1"/>
  <c r="G88" i="1"/>
  <c r="T70" i="1"/>
  <c r="Q133" i="1"/>
  <c r="I133" i="1"/>
  <c r="J133" i="1" s="1"/>
  <c r="K133" i="1" s="1"/>
  <c r="L133" i="1" s="1"/>
  <c r="M133" i="1" s="1"/>
  <c r="N133" i="1" s="1"/>
  <c r="O133" i="1" s="1"/>
  <c r="P133" i="1" s="1"/>
  <c r="H133" i="1"/>
  <c r="C132" i="1"/>
  <c r="D116" i="1"/>
  <c r="C116" i="1"/>
  <c r="D113" i="1"/>
  <c r="C113" i="1"/>
  <c r="C130" i="1"/>
  <c r="H93" i="1"/>
  <c r="I93" i="1"/>
  <c r="O96" i="1"/>
  <c r="P96" i="1"/>
  <c r="N96" i="1"/>
  <c r="L94" i="1"/>
  <c r="H88" i="1"/>
  <c r="J144" i="1"/>
  <c r="K144" i="1"/>
  <c r="L144" i="1"/>
  <c r="M144" i="1"/>
  <c r="N144" i="1"/>
  <c r="O144" i="1"/>
  <c r="P144" i="1"/>
  <c r="I143" i="1"/>
  <c r="K143" i="1"/>
  <c r="L143" i="1"/>
  <c r="M143" i="1"/>
  <c r="N143" i="1"/>
  <c r="O143" i="1"/>
  <c r="P143" i="1"/>
  <c r="H142" i="1"/>
  <c r="I142" i="1"/>
  <c r="J142" i="1"/>
  <c r="K142" i="1"/>
  <c r="L142" i="1"/>
  <c r="M142" i="1"/>
  <c r="N142" i="1"/>
  <c r="O142" i="1"/>
  <c r="P142" i="1"/>
  <c r="L6" i="1"/>
  <c r="M6" i="1" s="1"/>
  <c r="N6" i="1" s="1"/>
  <c r="O6" i="1" s="1"/>
  <c r="P6" i="1" s="1"/>
  <c r="L76" i="1"/>
  <c r="M76" i="1" s="1"/>
  <c r="N76" i="1" s="1"/>
  <c r="O76" i="1" s="1"/>
  <c r="P76" i="1" s="1"/>
  <c r="L140" i="1"/>
  <c r="M140" i="1" s="1"/>
  <c r="N140" i="1" s="1"/>
  <c r="O140" i="1" s="1"/>
  <c r="P140" i="1" s="1"/>
  <c r="M94" i="1"/>
  <c r="P89" i="1"/>
  <c r="O89" i="1"/>
  <c r="N89" i="1"/>
  <c r="M89" i="1"/>
  <c r="L89" i="1"/>
  <c r="P84" i="1"/>
  <c r="O84" i="1"/>
  <c r="N84" i="1"/>
  <c r="M84" i="1"/>
  <c r="L84" i="1"/>
  <c r="P79" i="1"/>
  <c r="O79" i="1"/>
  <c r="N79" i="1"/>
  <c r="M79" i="1"/>
  <c r="L79" i="1"/>
  <c r="G93" i="1"/>
  <c r="F64" i="1"/>
  <c r="F59" i="1"/>
  <c r="F133" i="1"/>
  <c r="H94" i="1"/>
  <c r="I94" i="1"/>
  <c r="J94" i="1"/>
  <c r="K94" i="1"/>
  <c r="G94" i="1"/>
  <c r="F79" i="1"/>
  <c r="F84" i="1"/>
  <c r="F89" i="1"/>
  <c r="H89" i="1"/>
  <c r="I89" i="1"/>
  <c r="J89" i="1"/>
  <c r="K89" i="1"/>
  <c r="H84" i="1"/>
  <c r="I84" i="1"/>
  <c r="J84" i="1"/>
  <c r="K84" i="1"/>
  <c r="F94" i="1"/>
  <c r="G84" i="1"/>
  <c r="H79" i="1"/>
  <c r="I79" i="1"/>
  <c r="J79" i="1"/>
  <c r="K79" i="1"/>
  <c r="G79" i="1"/>
  <c r="G89" i="1"/>
  <c r="F121" i="1" l="1"/>
  <c r="F54" i="1"/>
  <c r="O94" i="1"/>
  <c r="P94" i="1"/>
  <c r="N94" i="1"/>
  <c r="G133" i="1"/>
  <c r="H54" i="1" l="1"/>
  <c r="G54" i="1"/>
  <c r="G142" i="1"/>
  <c r="U58" i="1"/>
  <c r="H50" i="1" l="1"/>
  <c r="G50" i="1"/>
  <c r="E42" i="1"/>
  <c r="E50" i="1"/>
  <c r="E155" i="1"/>
  <c r="E154" i="1"/>
  <c r="E35" i="1"/>
  <c r="D50" i="1"/>
  <c r="C50" i="1"/>
  <c r="D155" i="1"/>
  <c r="D154" i="1"/>
  <c r="C155" i="1"/>
  <c r="C154" i="1"/>
  <c r="D42" i="1"/>
  <c r="C42" i="1"/>
  <c r="D157" i="1" l="1"/>
  <c r="F49" i="1"/>
  <c r="F36" i="1"/>
  <c r="C157" i="1"/>
  <c r="E36" i="1"/>
  <c r="C36" i="1"/>
  <c r="F50" i="1"/>
  <c r="E120" i="1" s="1"/>
  <c r="H143" i="1"/>
  <c r="D36" i="1"/>
  <c r="H120" i="1"/>
  <c r="I144" i="1"/>
  <c r="D120" i="1"/>
  <c r="G120" i="1" l="1"/>
  <c r="D49" i="1"/>
  <c r="C49" i="1"/>
  <c r="E49" i="1"/>
  <c r="E3" i="2"/>
  <c r="E4" i="2"/>
  <c r="E5" i="2"/>
  <c r="E6" i="2"/>
  <c r="E2" i="2"/>
  <c r="C3" i="2"/>
  <c r="C4" i="2"/>
  <c r="C5" i="2"/>
  <c r="C6" i="2"/>
  <c r="C2" i="2"/>
  <c r="E93" i="1"/>
  <c r="E88" i="1"/>
  <c r="E83" i="1"/>
  <c r="E78" i="1"/>
  <c r="D93" i="1"/>
  <c r="D88" i="1"/>
  <c r="D83" i="1"/>
  <c r="D78" i="1"/>
  <c r="C93" i="1"/>
  <c r="C88" i="1"/>
  <c r="C83" i="1"/>
  <c r="C78" i="1"/>
  <c r="D96" i="1"/>
  <c r="E96" i="1"/>
  <c r="D91" i="1"/>
  <c r="E91" i="1"/>
  <c r="D81" i="1"/>
  <c r="E81" i="1"/>
  <c r="D86" i="1"/>
  <c r="E86" i="1"/>
  <c r="C96" i="1"/>
  <c r="C91" i="1"/>
  <c r="C86" i="1"/>
  <c r="C81" i="1"/>
  <c r="E24" i="1"/>
  <c r="E19" i="1"/>
  <c r="E14" i="1"/>
  <c r="E9" i="1"/>
  <c r="E32" i="1"/>
  <c r="D24" i="1"/>
  <c r="D94" i="1" s="1"/>
  <c r="D19" i="1"/>
  <c r="D89" i="1" s="1"/>
  <c r="D14" i="1"/>
  <c r="D84" i="1" s="1"/>
  <c r="D9" i="1"/>
  <c r="D79" i="1" s="1"/>
  <c r="C24" i="1"/>
  <c r="C94" i="1" s="1"/>
  <c r="C19" i="1"/>
  <c r="C89" i="1" s="1"/>
  <c r="C14" i="1"/>
  <c r="C84" i="1" s="1"/>
  <c r="C9" i="1"/>
  <c r="C79" i="1" s="1"/>
  <c r="D32" i="1"/>
  <c r="C32" i="1"/>
  <c r="E29" i="1"/>
  <c r="D29" i="1"/>
  <c r="D111" i="1" s="1"/>
  <c r="C29" i="1"/>
  <c r="C111" i="1" s="1"/>
  <c r="D140" i="1"/>
  <c r="I54" i="1"/>
  <c r="C128" i="1"/>
  <c r="D76" i="1"/>
  <c r="H76" i="1" s="1"/>
  <c r="I76" i="1" s="1"/>
  <c r="J76" i="1" s="1"/>
  <c r="K76" i="1" s="1"/>
  <c r="D6" i="1"/>
  <c r="H6" i="1" s="1"/>
  <c r="I6" i="1" s="1"/>
  <c r="J6" i="1" s="1"/>
  <c r="K6" i="1" s="1"/>
  <c r="E111" i="1" l="1"/>
  <c r="C119" i="1"/>
  <c r="C104" i="1"/>
  <c r="C122" i="1"/>
  <c r="C51" i="1" s="1"/>
  <c r="C121" i="1"/>
  <c r="D119" i="1"/>
  <c r="D104" i="1"/>
  <c r="D122" i="1"/>
  <c r="D121" i="1"/>
  <c r="E98" i="1"/>
  <c r="E119" i="1"/>
  <c r="E104" i="1"/>
  <c r="F104" i="1" s="1"/>
  <c r="E121" i="1"/>
  <c r="E105" i="1"/>
  <c r="E79" i="1"/>
  <c r="C105" i="1"/>
  <c r="E84" i="1"/>
  <c r="E89" i="1"/>
  <c r="D105" i="1"/>
  <c r="E94" i="1"/>
  <c r="D98" i="1"/>
  <c r="C101" i="1"/>
  <c r="D101" i="1"/>
  <c r="E101" i="1"/>
  <c r="F101" i="1" s="1"/>
  <c r="C30" i="1"/>
  <c r="C98" i="1"/>
  <c r="E30" i="1"/>
  <c r="D30" i="1"/>
  <c r="H140" i="1"/>
  <c r="A143" i="1"/>
  <c r="G154" i="1"/>
  <c r="J54" i="1"/>
  <c r="G104" i="1" l="1"/>
  <c r="H104" i="1" s="1"/>
  <c r="I104" i="1" s="1"/>
  <c r="J104" i="1" s="1"/>
  <c r="K104" i="1" s="1"/>
  <c r="L104" i="1" s="1"/>
  <c r="M104" i="1" s="1"/>
  <c r="N104" i="1" s="1"/>
  <c r="O104" i="1" s="1"/>
  <c r="P104" i="1" s="1"/>
  <c r="E99" i="1"/>
  <c r="U57" i="1"/>
  <c r="U59" i="1" s="1"/>
  <c r="D51" i="1"/>
  <c r="D99" i="1"/>
  <c r="C99" i="1"/>
  <c r="G157" i="1"/>
  <c r="I140" i="1"/>
  <c r="H154" i="1"/>
  <c r="A144" i="1"/>
  <c r="L54" i="1" l="1"/>
  <c r="Q54" i="1"/>
  <c r="K54" i="1"/>
  <c r="G49" i="1"/>
  <c r="G36" i="1"/>
  <c r="C38" i="1"/>
  <c r="E38" i="1"/>
  <c r="D38" i="1"/>
  <c r="D107" i="1" s="1"/>
  <c r="H157" i="1"/>
  <c r="J140" i="1"/>
  <c r="A145" i="1"/>
  <c r="I154" i="1"/>
  <c r="M54" i="1" l="1"/>
  <c r="H49" i="1"/>
  <c r="H36" i="1"/>
  <c r="D40" i="1"/>
  <c r="D44" i="1" s="1"/>
  <c r="E107" i="1"/>
  <c r="E40" i="1"/>
  <c r="C40" i="1"/>
  <c r="C44" i="1" s="1"/>
  <c r="C107" i="1"/>
  <c r="I157" i="1"/>
  <c r="K140" i="1"/>
  <c r="A146" i="1"/>
  <c r="E44" i="1" l="1"/>
  <c r="E113" i="1" s="1"/>
  <c r="E109" i="1"/>
  <c r="N54" i="1"/>
  <c r="I49" i="1"/>
  <c r="I36" i="1"/>
  <c r="C45" i="1"/>
  <c r="C47" i="1" s="1"/>
  <c r="E45" i="1"/>
  <c r="E47" i="1" s="1"/>
  <c r="E116" i="1" s="1"/>
  <c r="D45" i="1"/>
  <c r="D47" i="1" s="1"/>
  <c r="C53" i="1"/>
  <c r="A147" i="1"/>
  <c r="D53" i="1"/>
  <c r="P54" i="1" l="1"/>
  <c r="O54" i="1"/>
  <c r="G118" i="1" l="1"/>
  <c r="H118" i="1" l="1"/>
  <c r="E51" i="1" l="1"/>
  <c r="E53" i="1" s="1"/>
  <c r="F51" i="1"/>
  <c r="F13" i="1"/>
  <c r="G13" i="1" s="1"/>
  <c r="F18" i="1"/>
  <c r="G18" i="1" s="1"/>
  <c r="F23" i="1"/>
  <c r="G23" i="1" s="1"/>
  <c r="F30" i="1"/>
  <c r="F14" i="1" s="1"/>
  <c r="F16" i="1" s="1"/>
  <c r="F24" i="1"/>
  <c r="F26" i="1" s="1"/>
  <c r="F119" i="1"/>
  <c r="F35" i="1"/>
  <c r="F38" i="1"/>
  <c r="F107" i="1" s="1"/>
  <c r="F105" i="1"/>
  <c r="F42" i="1"/>
  <c r="F32" i="1"/>
  <c r="F53" i="1" s="1"/>
  <c r="F56" i="1" s="1"/>
  <c r="F40" i="1"/>
  <c r="F8" i="1"/>
  <c r="G8" i="1"/>
  <c r="H8" i="1" s="1"/>
  <c r="F44" i="1" l="1"/>
  <c r="F109" i="1"/>
  <c r="F113" i="1"/>
  <c r="F45" i="1"/>
  <c r="F47" i="1" s="1"/>
  <c r="H18" i="1"/>
  <c r="G19" i="1"/>
  <c r="G21" i="1" s="1"/>
  <c r="H9" i="1"/>
  <c r="I8" i="1"/>
  <c r="H23" i="1"/>
  <c r="G24" i="1"/>
  <c r="G26" i="1" s="1"/>
  <c r="G14" i="1"/>
  <c r="G16" i="1"/>
  <c r="H13" i="1"/>
  <c r="F19" i="1"/>
  <c r="F21" i="1" s="1"/>
  <c r="F9" i="1"/>
  <c r="F11" i="1" s="1"/>
  <c r="G9" i="1"/>
  <c r="G11" i="1"/>
  <c r="F116" i="1" l="1"/>
  <c r="U60" i="1"/>
  <c r="I13" i="1"/>
  <c r="H14" i="1"/>
  <c r="H30" i="1" s="1"/>
  <c r="H99" i="1" s="1"/>
  <c r="G35" i="1"/>
  <c r="G38" i="1" s="1"/>
  <c r="G107" i="1" s="1"/>
  <c r="G105" i="1"/>
  <c r="G51" i="1"/>
  <c r="G42" i="1"/>
  <c r="G98" i="1"/>
  <c r="G119" i="1"/>
  <c r="H29" i="1"/>
  <c r="H26" i="1"/>
  <c r="H24" i="1"/>
  <c r="I23" i="1"/>
  <c r="I9" i="1"/>
  <c r="I29" i="1"/>
  <c r="J8" i="1"/>
  <c r="H11" i="1"/>
  <c r="I18" i="1"/>
  <c r="H19" i="1"/>
  <c r="H21" i="1" s="1"/>
  <c r="G30" i="1"/>
  <c r="G99" i="1" s="1"/>
  <c r="I24" i="1" l="1"/>
  <c r="J23" i="1"/>
  <c r="I26" i="1"/>
  <c r="H98" i="1"/>
  <c r="H35" i="1"/>
  <c r="H38" i="1" s="1"/>
  <c r="H105" i="1"/>
  <c r="H42" i="1"/>
  <c r="H119" i="1"/>
  <c r="H51" i="1"/>
  <c r="H32" i="1"/>
  <c r="H16" i="1"/>
  <c r="J13" i="1"/>
  <c r="I14" i="1"/>
  <c r="I30" i="1" s="1"/>
  <c r="K8" i="1"/>
  <c r="J29" i="1"/>
  <c r="J9" i="1"/>
  <c r="I11" i="1"/>
  <c r="I35" i="1"/>
  <c r="I38" i="1" s="1"/>
  <c r="I107" i="1" s="1"/>
  <c r="I105" i="1"/>
  <c r="I42" i="1"/>
  <c r="I51" i="1"/>
  <c r="I98" i="1"/>
  <c r="I120" i="1" s="1"/>
  <c r="I50" i="1" s="1"/>
  <c r="G32" i="1"/>
  <c r="I19" i="1"/>
  <c r="I21" i="1"/>
  <c r="J18" i="1"/>
  <c r="J121" i="1" l="1"/>
  <c r="J105" i="1"/>
  <c r="I99" i="1"/>
  <c r="I32" i="1"/>
  <c r="K9" i="1"/>
  <c r="L8" i="1"/>
  <c r="K13" i="1"/>
  <c r="J14" i="1"/>
  <c r="J16" i="1" s="1"/>
  <c r="H101" i="1"/>
  <c r="H40" i="1"/>
  <c r="H44" i="1" s="1"/>
  <c r="H53" i="1"/>
  <c r="H56" i="1" s="1"/>
  <c r="G101" i="1"/>
  <c r="G53" i="1"/>
  <c r="G56" i="1" s="1"/>
  <c r="G40" i="1"/>
  <c r="J51" i="1"/>
  <c r="J35" i="1"/>
  <c r="J98" i="1"/>
  <c r="J120" i="1" s="1"/>
  <c r="J42" i="1"/>
  <c r="J11" i="1"/>
  <c r="I16" i="1"/>
  <c r="J19" i="1"/>
  <c r="J21" i="1" s="1"/>
  <c r="K18" i="1"/>
  <c r="J50" i="1"/>
  <c r="P145" i="1"/>
  <c r="N145" i="1"/>
  <c r="I118" i="1"/>
  <c r="J145" i="1"/>
  <c r="J154" i="1" s="1"/>
  <c r="J157" i="1" s="1"/>
  <c r="M145" i="1"/>
  <c r="K145" i="1"/>
  <c r="O145" i="1"/>
  <c r="L145" i="1"/>
  <c r="J24" i="1"/>
  <c r="J30" i="1" s="1"/>
  <c r="K23" i="1"/>
  <c r="G44" i="1" l="1"/>
  <c r="G109" i="1"/>
  <c r="J99" i="1"/>
  <c r="J32" i="1"/>
  <c r="J36" i="1"/>
  <c r="J49" i="1"/>
  <c r="J118" i="1"/>
  <c r="I119" i="1"/>
  <c r="J38" i="1"/>
  <c r="J107" i="1" s="1"/>
  <c r="L23" i="1"/>
  <c r="K24" i="1"/>
  <c r="K26" i="1"/>
  <c r="J26" i="1"/>
  <c r="G113" i="1"/>
  <c r="G45" i="1"/>
  <c r="G47" i="1"/>
  <c r="G116" i="1" s="1"/>
  <c r="H113" i="1"/>
  <c r="H45" i="1"/>
  <c r="H47" i="1"/>
  <c r="H116" i="1" s="1"/>
  <c r="K146" i="1"/>
  <c r="K154" i="1" s="1"/>
  <c r="K157" i="1" s="1"/>
  <c r="K121" i="1" s="1"/>
  <c r="P146" i="1"/>
  <c r="N146" i="1"/>
  <c r="M146" i="1"/>
  <c r="L146" i="1"/>
  <c r="O146" i="1"/>
  <c r="K16" i="1"/>
  <c r="K14" i="1"/>
  <c r="K30" i="1" s="1"/>
  <c r="L13" i="1"/>
  <c r="L18" i="1"/>
  <c r="K19" i="1"/>
  <c r="K21" i="1" s="1"/>
  <c r="L29" i="1"/>
  <c r="L9" i="1"/>
  <c r="L11" i="1" s="1"/>
  <c r="M8" i="1"/>
  <c r="K29" i="1"/>
  <c r="K11" i="1"/>
  <c r="I101" i="1"/>
  <c r="I40" i="1"/>
  <c r="I44" i="1" s="1"/>
  <c r="I53" i="1"/>
  <c r="I56" i="1" s="1"/>
  <c r="K99" i="1" l="1"/>
  <c r="K36" i="1"/>
  <c r="K105" i="1" s="1"/>
  <c r="K49" i="1"/>
  <c r="L51" i="1"/>
  <c r="L98" i="1"/>
  <c r="L120" i="1" s="1"/>
  <c r="L42" i="1"/>
  <c r="L35" i="1"/>
  <c r="L19" i="1"/>
  <c r="L21" i="1" s="1"/>
  <c r="M18" i="1"/>
  <c r="M13" i="1"/>
  <c r="L14" i="1"/>
  <c r="L16" i="1" s="1"/>
  <c r="J119" i="1"/>
  <c r="M23" i="1"/>
  <c r="L26" i="1"/>
  <c r="L24" i="1"/>
  <c r="I45" i="1"/>
  <c r="I47" i="1" s="1"/>
  <c r="I116" i="1" s="1"/>
  <c r="I113" i="1"/>
  <c r="K32" i="1"/>
  <c r="K42" i="1"/>
  <c r="K51" i="1"/>
  <c r="K98" i="1"/>
  <c r="K120" i="1" s="1"/>
  <c r="K50" i="1" s="1"/>
  <c r="K118" i="1" s="1"/>
  <c r="K35" i="1"/>
  <c r="K38" i="1" s="1"/>
  <c r="K107" i="1" s="1"/>
  <c r="J40" i="1"/>
  <c r="J53" i="1"/>
  <c r="J56" i="1" s="1"/>
  <c r="J101" i="1"/>
  <c r="N8" i="1"/>
  <c r="M9" i="1"/>
  <c r="M11" i="1" s="1"/>
  <c r="J44" i="1" l="1"/>
  <c r="J45" i="1" s="1"/>
  <c r="J47" i="1" s="1"/>
  <c r="J116" i="1" s="1"/>
  <c r="J109" i="1"/>
  <c r="M24" i="1"/>
  <c r="N23" i="1"/>
  <c r="M26" i="1"/>
  <c r="L30" i="1"/>
  <c r="O8" i="1"/>
  <c r="N9" i="1"/>
  <c r="N11" i="1"/>
  <c r="M29" i="1"/>
  <c r="N13" i="1"/>
  <c r="N29" i="1" s="1"/>
  <c r="M14" i="1"/>
  <c r="N18" i="1"/>
  <c r="M19" i="1"/>
  <c r="M21" i="1" s="1"/>
  <c r="O147" i="1"/>
  <c r="N147" i="1"/>
  <c r="P147" i="1"/>
  <c r="L50" i="1"/>
  <c r="M147" i="1"/>
  <c r="L147" i="1"/>
  <c r="L154" i="1" s="1"/>
  <c r="L157" i="1" s="1"/>
  <c r="L121" i="1" s="1"/>
  <c r="K119" i="1"/>
  <c r="K53" i="1"/>
  <c r="K56" i="1" s="1"/>
  <c r="K40" i="1"/>
  <c r="K101" i="1"/>
  <c r="J113" i="1" l="1"/>
  <c r="K44" i="1"/>
  <c r="K45" i="1" s="1"/>
  <c r="K109" i="1"/>
  <c r="M30" i="1"/>
  <c r="M99" i="1" s="1"/>
  <c r="N98" i="1"/>
  <c r="N120" i="1" s="1"/>
  <c r="N35" i="1"/>
  <c r="N51" i="1"/>
  <c r="N42" i="1"/>
  <c r="O9" i="1"/>
  <c r="O11" i="1" s="1"/>
  <c r="P8" i="1"/>
  <c r="M16" i="1"/>
  <c r="O18" i="1"/>
  <c r="N19" i="1"/>
  <c r="N21" i="1" s="1"/>
  <c r="N14" i="1"/>
  <c r="N30" i="1" s="1"/>
  <c r="O13" i="1"/>
  <c r="O29" i="1" s="1"/>
  <c r="M42" i="1"/>
  <c r="M51" i="1"/>
  <c r="M35" i="1"/>
  <c r="M98" i="1"/>
  <c r="M120" i="1" s="1"/>
  <c r="L36" i="1"/>
  <c r="L49" i="1"/>
  <c r="L118" i="1"/>
  <c r="M148" i="1"/>
  <c r="M154" i="1" s="1"/>
  <c r="M157" i="1" s="1"/>
  <c r="M121" i="1" s="1"/>
  <c r="P148" i="1"/>
  <c r="M50" i="1"/>
  <c r="N148" i="1"/>
  <c r="O148" i="1"/>
  <c r="L99" i="1"/>
  <c r="L32" i="1"/>
  <c r="O23" i="1"/>
  <c r="N24" i="1"/>
  <c r="N26" i="1" s="1"/>
  <c r="K47" i="1" l="1"/>
  <c r="K116" i="1" s="1"/>
  <c r="K113" i="1"/>
  <c r="M32" i="1"/>
  <c r="M53" i="1" s="1"/>
  <c r="M56" i="1" s="1"/>
  <c r="N99" i="1"/>
  <c r="N32" i="1"/>
  <c r="O51" i="1"/>
  <c r="O42" i="1"/>
  <c r="O98" i="1"/>
  <c r="O120" i="1" s="1"/>
  <c r="O35" i="1"/>
  <c r="M49" i="1"/>
  <c r="M36" i="1"/>
  <c r="M105" i="1" s="1"/>
  <c r="N16" i="1"/>
  <c r="O149" i="1"/>
  <c r="P149" i="1"/>
  <c r="N149" i="1"/>
  <c r="N154" i="1" s="1"/>
  <c r="N157" i="1" s="1"/>
  <c r="N121" i="1" s="1"/>
  <c r="N50" i="1"/>
  <c r="M118" i="1"/>
  <c r="L119" i="1"/>
  <c r="P9" i="1"/>
  <c r="P11" i="1" s="1"/>
  <c r="L105" i="1"/>
  <c r="L38" i="1"/>
  <c r="L107" i="1" s="1"/>
  <c r="L53" i="1"/>
  <c r="L56" i="1" s="1"/>
  <c r="L101" i="1"/>
  <c r="O14" i="1"/>
  <c r="O16" i="1" s="1"/>
  <c r="P13" i="1"/>
  <c r="P18" i="1"/>
  <c r="O19" i="1"/>
  <c r="O21" i="1" s="1"/>
  <c r="P23" i="1"/>
  <c r="O24" i="1"/>
  <c r="O26" i="1" s="1"/>
  <c r="O30" i="1"/>
  <c r="O99" i="1" s="1"/>
  <c r="M101" i="1" l="1"/>
  <c r="L40" i="1"/>
  <c r="N49" i="1"/>
  <c r="N36" i="1"/>
  <c r="N118" i="1"/>
  <c r="M119" i="1"/>
  <c r="P24" i="1"/>
  <c r="P26" i="1" s="1"/>
  <c r="P19" i="1"/>
  <c r="P21" i="1" s="1"/>
  <c r="P14" i="1"/>
  <c r="P30" i="1" s="1"/>
  <c r="O32" i="1"/>
  <c r="O50" i="1"/>
  <c r="O150" i="1"/>
  <c r="O154" i="1" s="1"/>
  <c r="O157" i="1" s="1"/>
  <c r="O121" i="1" s="1"/>
  <c r="P150" i="1"/>
  <c r="N101" i="1"/>
  <c r="N53" i="1"/>
  <c r="N56" i="1" s="1"/>
  <c r="M38" i="1"/>
  <c r="P29" i="1"/>
  <c r="P99" i="1" l="1"/>
  <c r="L44" i="1"/>
  <c r="L109" i="1"/>
  <c r="O101" i="1"/>
  <c r="O49" i="1"/>
  <c r="O53" i="1" s="1"/>
  <c r="O56" i="1" s="1"/>
  <c r="O36" i="1"/>
  <c r="P16" i="1"/>
  <c r="M107" i="1"/>
  <c r="M40" i="1"/>
  <c r="P151" i="1"/>
  <c r="P154" i="1" s="1"/>
  <c r="P157" i="1" s="1"/>
  <c r="P121" i="1" s="1"/>
  <c r="P35" i="1"/>
  <c r="P32" i="1"/>
  <c r="P51" i="1"/>
  <c r="P98" i="1"/>
  <c r="P120" i="1" s="1"/>
  <c r="P50" i="1" s="1"/>
  <c r="P42" i="1"/>
  <c r="N105" i="1"/>
  <c r="N38" i="1"/>
  <c r="O118" i="1"/>
  <c r="N119" i="1"/>
  <c r="M44" i="1" l="1"/>
  <c r="M109" i="1"/>
  <c r="L113" i="1"/>
  <c r="L45" i="1"/>
  <c r="L47" i="1" s="1"/>
  <c r="L116" i="1" s="1"/>
  <c r="P118" i="1"/>
  <c r="P119" i="1" s="1"/>
  <c r="O119" i="1"/>
  <c r="N107" i="1"/>
  <c r="N40" i="1"/>
  <c r="P101" i="1"/>
  <c r="P49" i="1"/>
  <c r="P53" i="1" s="1"/>
  <c r="P56" i="1" s="1"/>
  <c r="P36" i="1"/>
  <c r="P105" i="1" s="1"/>
  <c r="M113" i="1"/>
  <c r="M45" i="1"/>
  <c r="M47" i="1" s="1"/>
  <c r="M116" i="1" s="1"/>
  <c r="O105" i="1"/>
  <c r="O38" i="1"/>
  <c r="N44" i="1" l="1"/>
  <c r="N113" i="1" s="1"/>
  <c r="N109" i="1"/>
  <c r="P38" i="1"/>
  <c r="P107" i="1" s="1"/>
  <c r="O107" i="1"/>
  <c r="O40" i="1"/>
  <c r="P40" i="1"/>
  <c r="N45" i="1" l="1"/>
  <c r="N47" i="1" s="1"/>
  <c r="N116" i="1" s="1"/>
  <c r="P44" i="1"/>
  <c r="P45" i="1" s="1"/>
  <c r="P47" i="1" s="1"/>
  <c r="P109" i="1"/>
  <c r="O44" i="1"/>
  <c r="O113" i="1" s="1"/>
  <c r="O109" i="1"/>
  <c r="P113" i="1"/>
  <c r="O45" i="1"/>
  <c r="O47" i="1" l="1"/>
  <c r="O116" i="1" s="1"/>
  <c r="Q53" i="1"/>
  <c r="Q56" i="1" s="1"/>
  <c r="P116" i="1"/>
  <c r="F58" i="1" l="1"/>
  <c r="F63" i="1" s="1"/>
  <c r="F66" i="1" s="1"/>
  <c r="J67" i="1" s="1"/>
  <c r="K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Anirudh Kodali</author>
  </authors>
  <commentList>
    <comment ref="B9" authorId="0" shapeId="0" xr:uid="{8D2F5C55-A35A-45A5-A598-22CCCE3D4780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B14" authorId="0" shapeId="0" xr:uid="{1648D5DF-40E0-495B-A507-52FBAEE9DFF4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B19" authorId="0" shapeId="0" xr:uid="{8DB92C30-F1DC-4E05-9F57-EA5371B7950B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B24" authorId="0" shapeId="0" xr:uid="{6FD04EC3-2716-4858-8FC3-F81B7F2FD13D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F29" authorId="0" shapeId="0" xr:uid="{CA01DBE7-2328-4053-8166-28C313545801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From investing.com
</t>
        </r>
      </text>
    </comment>
    <comment ref="B30" authorId="0" shapeId="0" xr:uid="{B225F4A9-5E32-4EC1-ACF4-8B951F7B1026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Medical Consumables + Employees benefits expense
</t>
        </r>
      </text>
    </comment>
    <comment ref="F32" authorId="0" shapeId="0" xr:uid="{83688E2D-B8FB-40B3-9F28-826BB0A86982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According to investing.com, expected EPS is 7.5% higher than first 3 quarters
</t>
        </r>
      </text>
    </comment>
    <comment ref="B35" authorId="0" shapeId="0" xr:uid="{C966DB92-5C97-4046-A006-933A6C2BE2C5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Other Expense (Specilist + discounts + etc)
</t>
        </r>
      </text>
    </comment>
    <comment ref="G78" authorId="0" shapeId="0" xr:uid="{0821949C-6571-4967-85FA-E7522736E7A2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Capacity additions to existing capacity
</t>
        </r>
      </text>
    </comment>
    <comment ref="H93" authorId="0" shapeId="0" xr:uid="{2BB30182-9617-45FD-8715-78280D73D27D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0.5 times utilization</t>
        </r>
      </text>
    </comment>
  </commentList>
</comments>
</file>

<file path=xl/sharedStrings.xml><?xml version="1.0" encoding="utf-8"?>
<sst xmlns="http://schemas.openxmlformats.org/spreadsheetml/2006/main" count="539" uniqueCount="83">
  <si>
    <t>Discounted Cash Flow Analysis</t>
  </si>
  <si>
    <t>Terminal</t>
  </si>
  <si>
    <t>Value</t>
  </si>
  <si>
    <t>--------------</t>
  </si>
  <si>
    <t>Cost of Goods Sold</t>
  </si>
  <si>
    <t>Gross Margin</t>
  </si>
  <si>
    <t>Operating Expenses:</t>
  </si>
  <si>
    <t>General &amp; Administrative</t>
  </si>
  <si>
    <t>Depreciation &amp; Amortization</t>
  </si>
  <si>
    <t>Total Operating Expenses</t>
  </si>
  <si>
    <t>Operating Income</t>
  </si>
  <si>
    <t>Other Income/(Expense)</t>
  </si>
  <si>
    <t>Pretax Income</t>
  </si>
  <si>
    <t>Income Taxes</t>
  </si>
  <si>
    <t>Net Income</t>
  </si>
  <si>
    <t>+  Depreciation &amp; Amortization</t>
  </si>
  <si>
    <t>-   Capital Expenditures</t>
  </si>
  <si>
    <t>-   Working Capital Additions</t>
  </si>
  <si>
    <t>Free Cash Flow</t>
  </si>
  <si>
    <t>Terminal Growth</t>
  </si>
  <si>
    <t>Present Value Factor</t>
  </si>
  <si>
    <t>PV Free Cash Flow</t>
  </si>
  <si>
    <t>Invested Capital 2023</t>
  </si>
  <si>
    <t>Value of Firm</t>
  </si>
  <si>
    <t>Terminal Value</t>
  </si>
  <si>
    <t>Invested Capital 2024</t>
  </si>
  <si>
    <t>Less:  Debt Outstanding</t>
  </si>
  <si>
    <t>Average IC</t>
  </si>
  <si>
    <t>Plus:  Cash</t>
  </si>
  <si>
    <t>ROIC</t>
  </si>
  <si>
    <t>Plus:  PV of Goodwill Tax Shield</t>
  </si>
  <si>
    <t>Equity Value</t>
  </si>
  <si>
    <t>Shares Outstanding</t>
  </si>
  <si>
    <t>Value Per Share</t>
  </si>
  <si>
    <t>========</t>
  </si>
  <si>
    <t xml:space="preserve">premium </t>
  </si>
  <si>
    <t>Net PP&amp;E</t>
  </si>
  <si>
    <t>Revenue/Net PP&amp;E</t>
  </si>
  <si>
    <t>Capital Expenditure Growth</t>
  </si>
  <si>
    <t>Depreciation/Revenue</t>
  </si>
  <si>
    <t>Working Capital/Revenue</t>
  </si>
  <si>
    <t>Discount Rate:</t>
  </si>
  <si>
    <t>Risk-Free Rate</t>
  </si>
  <si>
    <t>Risk Premium</t>
  </si>
  <si>
    <t>Beta</t>
  </si>
  <si>
    <t>K(e)</t>
  </si>
  <si>
    <t>K(d)</t>
  </si>
  <si>
    <t>Tax Rate</t>
  </si>
  <si>
    <t>Debt/Capital</t>
  </si>
  <si>
    <t>WACC</t>
  </si>
  <si>
    <t>2024 Net PP&amp;E</t>
  </si>
  <si>
    <t>Total Depreciation Schedule</t>
  </si>
  <si>
    <t>Intangible Amortization</t>
  </si>
  <si>
    <t>Total Depreciation &amp; Amortization</t>
  </si>
  <si>
    <t>=========</t>
  </si>
  <si>
    <t>Enterprise Products Partners LP (EPD)</t>
  </si>
  <si>
    <t>For the Years Ended December 31</t>
  </si>
  <si>
    <t>Millions of Dollars</t>
  </si>
  <si>
    <t>2024 Q4</t>
  </si>
  <si>
    <t>2024 Q1- Q3</t>
  </si>
  <si>
    <t>Total Gross Margin</t>
  </si>
  <si>
    <t>Total Revenue</t>
  </si>
  <si>
    <t>---------------------------------------------------------</t>
  </si>
  <si>
    <t>NGL Pipelines &amp; Services Revenue</t>
  </si>
  <si>
    <t>Crude Oil Pipelines &amp; Services Revenue</t>
  </si>
  <si>
    <t>Natural Gas Pipelines &amp; Services Revenue</t>
  </si>
  <si>
    <t>Petrochemical &amp; Refined Products Services Revenue</t>
  </si>
  <si>
    <t>----------------------</t>
  </si>
  <si>
    <t>Total Revenue Growth</t>
  </si>
  <si>
    <t>NGL Pipelines &amp; Services Revenue Growth</t>
  </si>
  <si>
    <t xml:space="preserve"> Crude Oil Pipelines &amp; Services Revenue Growth</t>
  </si>
  <si>
    <t>Natural Gas Pipelines &amp; Services Revenue Growth</t>
  </si>
  <si>
    <t>Petrochemical &amp; Refined Products Services Revenue Growth</t>
  </si>
  <si>
    <t>---------------------------------------------------------------------</t>
  </si>
  <si>
    <t>Total</t>
  </si>
  <si>
    <t>Discounted Cash Flow Analysis (25 years uselful life, straight line depreciation)</t>
  </si>
  <si>
    <t>Share Price (11/20/24)</t>
  </si>
  <si>
    <t>Base Case Revenue</t>
  </si>
  <si>
    <t>Bull Case Revenue</t>
  </si>
  <si>
    <t>Bear Case Revenue</t>
  </si>
  <si>
    <t>-----------------------</t>
  </si>
  <si>
    <t>revenue turnover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</si>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</sst>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  <numFmt numFmtId="167" formatCode="0.0000"/>
    <numFmt numFmtId="168" formatCode="_([$INR]\ * #,##0.00_);_([$INR]\ * \(#,##0.00\);_([$INR]\ * &quot;-&quot;??_);_(@_)"/>
    <numFmt numFmtId="169" formatCode="0.000%"/>
    <numFmt numFmtId="170" formatCode="_(* #,##0.0000_);_(* \(#,##0.0000\);_(* &quot;-&quot;????_);_(@_)"/>
    <numFmt numFmtId="171" formatCode="_([$USD]\ * #,##0.00_);_([$USD]\ * \(#,##0.00\);_([$USD]\ 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164" fontId="0" fillId="0" borderId="0" xfId="0" applyNumberFormat="1"/>
    <xf numFmtId="164" fontId="3" fillId="0" borderId="0" xfId="1" applyNumberFormat="1" applyFont="1"/>
    <xf numFmtId="165" fontId="3" fillId="0" borderId="0" xfId="1" applyNumberFormat="1" applyFont="1"/>
    <xf numFmtId="3" fontId="0" fillId="0" borderId="0" xfId="0" applyNumberFormat="1"/>
    <xf numFmtId="0" fontId="3" fillId="0" borderId="0" xfId="0" quotePrefix="1" applyFont="1"/>
    <xf numFmtId="166" fontId="3" fillId="0" borderId="0" xfId="1" applyNumberFormat="1" applyFont="1"/>
    <xf numFmtId="167" fontId="3" fillId="0" borderId="0" xfId="0" applyNumberFormat="1" applyFont="1"/>
    <xf numFmtId="10" fontId="3" fillId="0" borderId="0" xfId="1" applyNumberFormat="1" applyFont="1"/>
    <xf numFmtId="165" fontId="3" fillId="0" borderId="0" xfId="1" quotePrefix="1" applyNumberFormat="1" applyFont="1"/>
    <xf numFmtId="168" fontId="3" fillId="0" borderId="0" xfId="2" applyNumberFormat="1" applyFont="1"/>
    <xf numFmtId="165" fontId="3" fillId="0" borderId="0" xfId="1" quotePrefix="1" applyNumberFormat="1" applyFont="1" applyAlignment="1">
      <alignment horizontal="right"/>
    </xf>
    <xf numFmtId="166" fontId="3" fillId="0" borderId="0" xfId="3" applyNumberFormat="1" applyFont="1"/>
    <xf numFmtId="43" fontId="3" fillId="0" borderId="0" xfId="1" applyFon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3" fillId="0" borderId="0" xfId="0" quotePrefix="1" applyFont="1" applyAlignment="1">
      <alignment horizontal="left" vertical="center"/>
    </xf>
    <xf numFmtId="43" fontId="3" fillId="0" borderId="0" xfId="0" applyNumberFormat="1" applyFont="1"/>
    <xf numFmtId="170" fontId="3" fillId="0" borderId="0" xfId="0" applyNumberFormat="1" applyFont="1"/>
    <xf numFmtId="41" fontId="3" fillId="0" borderId="0" xfId="1" applyNumberFormat="1" applyFont="1"/>
    <xf numFmtId="165" fontId="3" fillId="0" borderId="0" xfId="1" applyNumberFormat="1" applyFont="1" applyAlignment="1"/>
    <xf numFmtId="171" fontId="3" fillId="0" borderId="0" xfId="2" applyNumberFormat="1" applyFont="1"/>
    <xf numFmtId="44" fontId="0" fillId="0" borderId="0" xfId="0" applyNumberFormat="1"/>
    <xf numFmtId="9" fontId="3" fillId="0" borderId="0" xfId="0" applyNumberFormat="1" applyFont="1"/>
    <xf numFmtId="39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3" fillId="0" borderId="0" xfId="3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2023 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7-441B-A366-BB1314D36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7-441B-A366-BB1314D36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47-441B-A366-BB1314D36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47-441B-A366-BB1314D36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NGL Pipelines &amp; Services Revenue</c:v>
                </c:pt>
                <c:pt idx="1">
                  <c:v>Crude Oil Pipelines &amp; Services Revenue</c:v>
                </c:pt>
                <c:pt idx="2">
                  <c:v>Natural Gas Pipelines &amp; Services Revenue</c:v>
                </c:pt>
                <c:pt idx="3">
                  <c:v>Petrochemical &amp; Refined Products Services Revenue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0.35492306145026653</c:v>
                </c:pt>
                <c:pt idx="1">
                  <c:v>0.38893694056119882</c:v>
                </c:pt>
                <c:pt idx="2">
                  <c:v>7.5952931710751279E-2</c:v>
                </c:pt>
                <c:pt idx="3">
                  <c:v>0.18018706627778336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F78-9782-8B66A463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A-4C14-A11C-682B62AC3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A-4C14-A11C-682B62AC3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2A-4C14-A11C-682B62AC3D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2A-4C14-A11C-682B62AC3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NGL Pipelines &amp; Services Revenue</c:v>
                </c:pt>
                <c:pt idx="1">
                  <c:v>Crude Oil Pipelines &amp; Services Revenue</c:v>
                </c:pt>
                <c:pt idx="2">
                  <c:v>Natural Gas Pipelines &amp; Services Revenue</c:v>
                </c:pt>
                <c:pt idx="3">
                  <c:v>Petrochemical &amp; Refined Products Services Revenue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0.41692159626026881</c:v>
                </c:pt>
                <c:pt idx="1">
                  <c:v>0.31899425978757778</c:v>
                </c:pt>
                <c:pt idx="2">
                  <c:v>0.1075860172550098</c:v>
                </c:pt>
                <c:pt idx="3">
                  <c:v>0.15649812669714364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43E-ACF5-4C84ACE0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926305</xdr:colOff>
      <xdr:row>8</xdr:row>
      <xdr:rowOff>76200</xdr:rowOff>
    </xdr:from>
    <xdr:to>
      <xdr:col>4</xdr:col>
      <xdr:colOff>535780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574F3-894B-A747-6CA6-E61B81EA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273843</xdr:colOff>
      <xdr:row>8</xdr:row>
      <xdr:rowOff>38100</xdr:rowOff>
    </xdr:from>
    <xdr:to>
      <xdr:col>12</xdr:col>
      <xdr:colOff>311943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C3BC5-B4F3-8016-E5A0-95C50CC4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1FF-A9B9-4622-AEA6-0ED61C231C47}">
  <dimension ref="A1:DG2483"/>
  <sheetViews>
    <sheetView tabSelected="1" topLeftCell="A20" zoomScale="70" zoomScaleNormal="70" workbookViewId="0">
      <selection activeCell="E56" sqref="E56"/>
    </sheetView>
  </sheetViews>
  <sheetFormatPr defaultRowHeight="14.25" x14ac:dyDescent="0.45"/>
  <cols>
    <col min="1" max="1" width="6.3984375" customWidth="1"/>
    <col min="2" max="2" width="37.19921875" customWidth="1"/>
    <col min="3" max="4" width="10.73046875" customWidth="1"/>
    <col min="5" max="5" width="12.53125" customWidth="1"/>
    <col min="6" max="6" width="14.06640625" customWidth="1"/>
    <col min="7" max="7" width="11.6640625" customWidth="1"/>
    <col min="8" max="11" width="10.73046875" customWidth="1"/>
    <col min="12" max="12" width="11.6640625" customWidth="1"/>
    <col min="13" max="16" width="10.73046875" customWidth="1"/>
    <col min="17" max="17" width="12.9296875" customWidth="1"/>
    <col min="18" max="18" width="15.265625" customWidth="1"/>
    <col min="19" max="105" width="10.73046875" customWidth="1"/>
  </cols>
  <sheetData>
    <row r="1" spans="1:111" ht="15.75" x14ac:dyDescent="0.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 x14ac:dyDescent="0.4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 x14ac:dyDescent="0.45">
      <c r="A3" s="30" t="s">
        <v>56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 x14ac:dyDescent="0.45">
      <c r="A4" s="30" t="s">
        <v>57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 x14ac:dyDescent="0.45">
      <c r="A5" s="1"/>
      <c r="B5" s="1"/>
      <c r="C5" s="1"/>
      <c r="D5" s="1"/>
      <c r="E5" s="1"/>
      <c r="F5" s="1"/>
      <c r="Q5" s="2" t="s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 x14ac:dyDescent="0.45">
      <c r="A6" s="1"/>
      <c r="B6" s="1"/>
      <c r="C6" s="1">
        <v>2022</v>
      </c>
      <c r="D6" s="1">
        <f t="shared" ref="D6:K6" si="0">+C6+1</f>
        <v>2023</v>
      </c>
      <c r="E6" s="2" t="s">
        <v>59</v>
      </c>
      <c r="F6" s="2" t="s">
        <v>58</v>
      </c>
      <c r="G6" s="1"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ref="L6" si="1">+K6+1</f>
        <v>2030</v>
      </c>
      <c r="M6" s="1">
        <f t="shared" ref="M6" si="2">+L6+1</f>
        <v>2031</v>
      </c>
      <c r="N6" s="1">
        <f t="shared" ref="N6" si="3">+M6+1</f>
        <v>2032</v>
      </c>
      <c r="O6" s="1">
        <f t="shared" ref="O6" si="4">+N6+1</f>
        <v>2033</v>
      </c>
      <c r="P6" s="1">
        <f t="shared" ref="P6" si="5">+O6+1</f>
        <v>2034</v>
      </c>
      <c r="Q6" s="2" t="s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45">
      <c r="A7" s="1"/>
      <c r="B7" s="1"/>
      <c r="C7" s="3" t="s">
        <v>3</v>
      </c>
      <c r="D7" s="3" t="s">
        <v>3</v>
      </c>
      <c r="E7" s="3" t="s">
        <v>67</v>
      </c>
      <c r="F7" s="21" t="s">
        <v>80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 t="s">
        <v>3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45">
      <c r="A8" s="1" t="s">
        <v>63</v>
      </c>
      <c r="B8" s="1"/>
      <c r="C8" s="7">
        <v>24259</v>
      </c>
      <c r="D8" s="7">
        <v>17645</v>
      </c>
      <c r="E8" s="7">
        <v>14236</v>
      </c>
      <c r="F8" s="4">
        <f>E8/E29*F29</f>
        <v>4933.0325098767198</v>
      </c>
      <c r="G8" s="5">
        <f>(E8+F8)*(1+G78)</f>
        <v>21055.094495687608</v>
      </c>
      <c r="H8" s="5">
        <f>G8*(1+H78)</f>
        <v>22941.156481498499</v>
      </c>
      <c r="I8" s="5">
        <f t="shared" ref="I8:P8" si="6">H8*(1+I78)</f>
        <v>24827.218467309387</v>
      </c>
      <c r="J8" s="5">
        <f t="shared" si="6"/>
        <v>25323.762836655576</v>
      </c>
      <c r="K8" s="5">
        <f t="shared" si="6"/>
        <v>25577.000465022131</v>
      </c>
      <c r="L8" s="5">
        <f t="shared" si="6"/>
        <v>25832.770469672352</v>
      </c>
      <c r="M8" s="5">
        <f t="shared" si="6"/>
        <v>26091.098174369075</v>
      </c>
      <c r="N8" s="5">
        <f t="shared" si="6"/>
        <v>26352.009156112767</v>
      </c>
      <c r="O8" s="5">
        <f t="shared" si="6"/>
        <v>26615.529247673894</v>
      </c>
      <c r="P8" s="5">
        <f t="shared" si="6"/>
        <v>26881.684540150633</v>
      </c>
      <c r="Q8" s="6"/>
      <c r="R8" s="6"/>
      <c r="S8" s="6">
        <f>E8+F8</f>
        <v>19169.032509876721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45">
      <c r="A9" s="1" t="s">
        <v>4</v>
      </c>
      <c r="B9" s="1"/>
      <c r="C9" s="5">
        <f>C8-C11</f>
        <v>19117</v>
      </c>
      <c r="D9" s="5">
        <f>D8-D11</f>
        <v>12747</v>
      </c>
      <c r="E9" s="5">
        <f>E8-E11</f>
        <v>10236</v>
      </c>
      <c r="F9" s="4">
        <f>E9/E30*F30</f>
        <v>3490.2623822957967</v>
      </c>
      <c r="G9" s="5">
        <f>G8*G79</f>
        <v>15580.769926808829</v>
      </c>
      <c r="H9" s="5">
        <f t="shared" ref="H9:K9" si="7">H8*H79</f>
        <v>17435.278925938859</v>
      </c>
      <c r="I9" s="5">
        <f t="shared" si="7"/>
        <v>19365.230404501322</v>
      </c>
      <c r="J9" s="5">
        <f t="shared" si="7"/>
        <v>19246.059755858238</v>
      </c>
      <c r="K9" s="5">
        <f t="shared" si="7"/>
        <v>19694.290358067043</v>
      </c>
      <c r="L9" s="5">
        <f t="shared" ref="L9" si="8">L8*L79</f>
        <v>19891.233261647711</v>
      </c>
      <c r="M9" s="5">
        <f t="shared" ref="M9" si="9">M8*M79</f>
        <v>20090.145594264188</v>
      </c>
      <c r="N9" s="5">
        <f t="shared" ref="N9" si="10">N8*N79</f>
        <v>20291.047050206831</v>
      </c>
      <c r="O9" s="5">
        <f t="shared" ref="O9" si="11">O8*O79</f>
        <v>20493.9575207089</v>
      </c>
      <c r="P9" s="5">
        <f t="shared" ref="P9" si="12">P8*P79</f>
        <v>20698.897095915989</v>
      </c>
      <c r="Q9" s="6"/>
      <c r="R9" s="6"/>
      <c r="S9" s="6">
        <f t="shared" ref="S9:S26" si="13">E9+F9</f>
        <v>13726.262382295798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x14ac:dyDescent="0.45">
      <c r="A10" s="1"/>
      <c r="B10" s="1"/>
      <c r="C10" s="3" t="s">
        <v>3</v>
      </c>
      <c r="D10" s="3" t="s">
        <v>3</v>
      </c>
      <c r="E10" s="3" t="s">
        <v>3</v>
      </c>
      <c r="F10" s="21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x14ac:dyDescent="0.45">
      <c r="A11" s="1" t="s">
        <v>5</v>
      </c>
      <c r="B11" s="1"/>
      <c r="C11" s="7">
        <v>5142</v>
      </c>
      <c r="D11" s="7">
        <v>4898</v>
      </c>
      <c r="E11" s="7">
        <v>4000</v>
      </c>
      <c r="F11" s="6">
        <f>F8-F9</f>
        <v>1442.7701275809231</v>
      </c>
      <c r="G11" s="6">
        <f t="shared" ref="G11:P11" si="14">G8-G9</f>
        <v>5474.3245688787792</v>
      </c>
      <c r="H11" s="6">
        <f t="shared" si="14"/>
        <v>5505.8775555596403</v>
      </c>
      <c r="I11" s="6">
        <f t="shared" si="14"/>
        <v>5461.9880628080646</v>
      </c>
      <c r="J11" s="6">
        <f t="shared" si="14"/>
        <v>6077.7030807973388</v>
      </c>
      <c r="K11" s="6">
        <f t="shared" si="14"/>
        <v>5882.7101069550881</v>
      </c>
      <c r="L11" s="6">
        <f t="shared" si="14"/>
        <v>5941.5372080246416</v>
      </c>
      <c r="M11" s="6">
        <f t="shared" si="14"/>
        <v>6000.9525801048876</v>
      </c>
      <c r="N11" s="6">
        <f t="shared" si="14"/>
        <v>6060.9621059059355</v>
      </c>
      <c r="O11" s="6">
        <f t="shared" si="14"/>
        <v>6121.571726964994</v>
      </c>
      <c r="P11" s="6">
        <f t="shared" si="14"/>
        <v>6182.7874442346438</v>
      </c>
      <c r="Q11" s="6"/>
      <c r="R11" s="6"/>
      <c r="S11" s="6">
        <f t="shared" si="13"/>
        <v>5442.7701275809231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x14ac:dyDescent="0.45">
      <c r="A12" s="8" t="s">
        <v>62</v>
      </c>
      <c r="B12" s="8" t="s">
        <v>73</v>
      </c>
      <c r="C12" s="8" t="s">
        <v>73</v>
      </c>
      <c r="D12" s="6"/>
      <c r="E12" s="6"/>
      <c r="F12" s="8" t="s">
        <v>73</v>
      </c>
      <c r="G12" s="6"/>
      <c r="H12" s="6"/>
      <c r="I12" s="8" t="s">
        <v>73</v>
      </c>
      <c r="J12" s="6"/>
      <c r="K12" s="6"/>
      <c r="L12" s="8" t="s">
        <v>73</v>
      </c>
      <c r="M12" s="6"/>
      <c r="N12" s="8" t="s">
        <v>73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 x14ac:dyDescent="0.45">
      <c r="A13" s="1" t="s">
        <v>64</v>
      </c>
      <c r="B13" s="1"/>
      <c r="C13" s="7">
        <v>18561</v>
      </c>
      <c r="D13" s="7">
        <v>19336</v>
      </c>
      <c r="E13" s="7">
        <v>16554</v>
      </c>
      <c r="F13" s="4">
        <f>E13/E29*F29</f>
        <v>5736.261602170498</v>
      </c>
      <c r="G13" s="5">
        <f>(E13+F13)*(1+G83)</f>
        <v>22513.1642181922</v>
      </c>
      <c r="H13" s="5">
        <f>G13*(1+H83)</f>
        <v>22738.295860374121</v>
      </c>
      <c r="I13" s="5">
        <f t="shared" ref="I13:P13" si="15">H13*(1+I83)</f>
        <v>22965.678818977864</v>
      </c>
      <c r="J13" s="5">
        <f t="shared" si="15"/>
        <v>23195.335607167643</v>
      </c>
      <c r="K13" s="5">
        <f t="shared" si="15"/>
        <v>23427.28896323932</v>
      </c>
      <c r="L13" s="5">
        <f t="shared" si="15"/>
        <v>23661.561852871713</v>
      </c>
      <c r="M13" s="5">
        <f t="shared" si="15"/>
        <v>23898.177471400431</v>
      </c>
      <c r="N13" s="5">
        <f t="shared" si="15"/>
        <v>24137.159246114436</v>
      </c>
      <c r="O13" s="5">
        <f t="shared" si="15"/>
        <v>24378.530838575582</v>
      </c>
      <c r="P13" s="5">
        <f t="shared" si="15"/>
        <v>24622.316146961337</v>
      </c>
      <c r="Q13" s="6"/>
      <c r="R13" s="6"/>
      <c r="S13" s="6">
        <f t="shared" si="13"/>
        <v>22290.261602170496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45">
      <c r="A14" s="1" t="s">
        <v>4</v>
      </c>
      <c r="B14" s="1"/>
      <c r="C14" s="5">
        <f>C13-C16</f>
        <v>16906</v>
      </c>
      <c r="D14" s="5">
        <f>D13-D16</f>
        <v>17629</v>
      </c>
      <c r="E14" s="5">
        <f>E13-E16</f>
        <v>15325</v>
      </c>
      <c r="F14" s="4">
        <f>E14/E30*F30</f>
        <v>5225.505178652119</v>
      </c>
      <c r="G14" s="5">
        <f>G13*G84</f>
        <v>20847.19006604598</v>
      </c>
      <c r="H14" s="5">
        <f t="shared" ref="H14:K14" si="16">H13*H84</f>
        <v>21146.615150147933</v>
      </c>
      <c r="I14" s="5">
        <f t="shared" si="16"/>
        <v>21472.909695744303</v>
      </c>
      <c r="J14" s="5">
        <f t="shared" si="16"/>
        <v>21687.638792701746</v>
      </c>
      <c r="K14" s="5">
        <f t="shared" si="16"/>
        <v>21787.378735812566</v>
      </c>
      <c r="L14" s="5">
        <f t="shared" ref="L14" si="17">L13*L84</f>
        <v>22005.252523170693</v>
      </c>
      <c r="M14" s="5">
        <f t="shared" ref="M14" si="18">M13*M84</f>
        <v>22225.305048402399</v>
      </c>
      <c r="N14" s="5">
        <f t="shared" ref="N14" si="19">N13*N84</f>
        <v>22447.558098886424</v>
      </c>
      <c r="O14" s="5">
        <f t="shared" ref="O14" si="20">O13*O84</f>
        <v>22672.033679875291</v>
      </c>
      <c r="P14" s="5">
        <f t="shared" ref="P14" si="21">P13*P84</f>
        <v>22898.75401667404</v>
      </c>
      <c r="Q14" s="6"/>
      <c r="R14" s="6"/>
      <c r="S14" s="6">
        <f t="shared" si="13"/>
        <v>20550.505178652118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45">
      <c r="A15" s="1"/>
      <c r="B15" s="1"/>
      <c r="C15" s="3" t="s">
        <v>3</v>
      </c>
      <c r="D15" s="3" t="s">
        <v>3</v>
      </c>
      <c r="E15" s="3" t="s">
        <v>3</v>
      </c>
      <c r="F15" s="21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45">
      <c r="A16" s="1" t="s">
        <v>5</v>
      </c>
      <c r="B16" s="1"/>
      <c r="C16" s="7">
        <v>1655</v>
      </c>
      <c r="D16" s="7">
        <v>1707</v>
      </c>
      <c r="E16" s="7">
        <v>1229</v>
      </c>
      <c r="F16" s="6">
        <f>F13-F14</f>
        <v>510.75642351837905</v>
      </c>
      <c r="G16" s="6">
        <f t="shared" ref="G16:P16" si="22">G13-G14</f>
        <v>1665.9741521462201</v>
      </c>
      <c r="H16" s="6">
        <f t="shared" si="22"/>
        <v>1591.6807102261882</v>
      </c>
      <c r="I16" s="6">
        <f t="shared" si="22"/>
        <v>1492.7691232335601</v>
      </c>
      <c r="J16" s="6">
        <f t="shared" si="22"/>
        <v>1507.6968144658968</v>
      </c>
      <c r="K16" s="6">
        <f t="shared" si="22"/>
        <v>1639.9102274267534</v>
      </c>
      <c r="L16" s="6">
        <f t="shared" si="22"/>
        <v>1656.30932970102</v>
      </c>
      <c r="M16" s="6">
        <f t="shared" si="22"/>
        <v>1672.8724229980326</v>
      </c>
      <c r="N16" s="6">
        <f t="shared" si="22"/>
        <v>1689.6011472280115</v>
      </c>
      <c r="O16" s="6">
        <f t="shared" si="22"/>
        <v>1706.497158700291</v>
      </c>
      <c r="P16" s="6">
        <f t="shared" si="22"/>
        <v>1723.5621302872969</v>
      </c>
      <c r="Q16" s="6"/>
      <c r="R16" s="6"/>
      <c r="S16" s="6">
        <f t="shared" si="13"/>
        <v>1739.7564235183791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45">
      <c r="A17" s="8" t="s">
        <v>62</v>
      </c>
      <c r="B17" s="8" t="s">
        <v>73</v>
      </c>
      <c r="C17" s="8" t="s">
        <v>73</v>
      </c>
      <c r="D17" s="6"/>
      <c r="E17" s="6"/>
      <c r="F17" s="8" t="s">
        <v>73</v>
      </c>
      <c r="G17" s="6"/>
      <c r="H17" s="6"/>
      <c r="I17" s="8" t="s">
        <v>73</v>
      </c>
      <c r="J17" s="6"/>
      <c r="K17" s="6"/>
      <c r="L17" s="8" t="s">
        <v>73</v>
      </c>
      <c r="M17" s="6"/>
      <c r="N17" s="8" t="s">
        <v>73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45">
      <c r="A18" s="1" t="s">
        <v>65</v>
      </c>
      <c r="B18" s="1"/>
      <c r="C18" s="7">
        <v>6260</v>
      </c>
      <c r="D18" s="7">
        <v>3776</v>
      </c>
      <c r="E18" s="7">
        <v>2115</v>
      </c>
      <c r="F18" s="4">
        <f>E18/E29*F29</f>
        <v>732.88590604026842</v>
      </c>
      <c r="G18" s="5">
        <f>(E18+F18)*(1+G88)</f>
        <v>2908.912032598274</v>
      </c>
      <c r="H18" s="5">
        <f>G18*(1+H88)</f>
        <v>3030.9642857142853</v>
      </c>
      <c r="I18" s="5">
        <f t="shared" ref="I18:P18" si="23">H18*(1+I88)</f>
        <v>3061.2739285714283</v>
      </c>
      <c r="J18" s="5">
        <f t="shared" si="23"/>
        <v>3091.8866678571426</v>
      </c>
      <c r="K18" s="5">
        <f t="shared" si="23"/>
        <v>3122.8055345357138</v>
      </c>
      <c r="L18" s="5">
        <f t="shared" si="23"/>
        <v>3154.0335898810708</v>
      </c>
      <c r="M18" s="5">
        <f t="shared" si="23"/>
        <v>3185.5739257798814</v>
      </c>
      <c r="N18" s="5">
        <f t="shared" si="23"/>
        <v>3217.42966503768</v>
      </c>
      <c r="O18" s="5">
        <f t="shared" si="23"/>
        <v>3249.6039616880566</v>
      </c>
      <c r="P18" s="5">
        <f t="shared" si="23"/>
        <v>3282.1000013049375</v>
      </c>
      <c r="Q18" s="6"/>
      <c r="R18" s="6"/>
      <c r="S18" s="6">
        <f t="shared" si="13"/>
        <v>2847.8859060402683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45">
      <c r="A19" s="1" t="s">
        <v>4</v>
      </c>
      <c r="B19" s="1"/>
      <c r="C19" s="5">
        <f>C18-C21</f>
        <v>5218</v>
      </c>
      <c r="D19" s="5">
        <f>D18-D21</f>
        <v>2699</v>
      </c>
      <c r="E19" s="5">
        <f>E18-E21</f>
        <v>1161</v>
      </c>
      <c r="F19" s="4">
        <f>E19/E30*F30</f>
        <v>395.87677079380813</v>
      </c>
      <c r="G19" s="5">
        <f>G18*G89</f>
        <v>1803.5254602109299</v>
      </c>
      <c r="H19" s="5">
        <f t="shared" ref="H19:K19" si="24">H18*H89</f>
        <v>2121.6749999999997</v>
      </c>
      <c r="I19" s="5">
        <f t="shared" si="24"/>
        <v>2204.1172285714283</v>
      </c>
      <c r="J19" s="5">
        <f t="shared" si="24"/>
        <v>2226.1584008571426</v>
      </c>
      <c r="K19" s="5">
        <f t="shared" si="24"/>
        <v>2248.419984865714</v>
      </c>
      <c r="L19" s="5">
        <f t="shared" ref="L19" si="25">L18*L89</f>
        <v>2270.9041847143708</v>
      </c>
      <c r="M19" s="5">
        <f t="shared" ref="M19" si="26">M18*M89</f>
        <v>2293.6132265615147</v>
      </c>
      <c r="N19" s="5">
        <f t="shared" ref="N19" si="27">N18*N89</f>
        <v>2316.5493588271297</v>
      </c>
      <c r="O19" s="5">
        <f t="shared" ref="O19" si="28">O18*O89</f>
        <v>2339.7148524154009</v>
      </c>
      <c r="P19" s="5">
        <f t="shared" ref="P19" si="29">P18*P89</f>
        <v>2363.1120009395549</v>
      </c>
      <c r="Q19" s="6"/>
      <c r="R19" s="6"/>
      <c r="S19" s="6">
        <f t="shared" si="13"/>
        <v>1556.8767707938082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45">
      <c r="A20" s="1"/>
      <c r="B20" s="1"/>
      <c r="C20" s="3" t="s">
        <v>3</v>
      </c>
      <c r="D20" s="3" t="s">
        <v>3</v>
      </c>
      <c r="E20" s="3" t="s">
        <v>3</v>
      </c>
      <c r="F20" s="21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45">
      <c r="A21" s="1" t="s">
        <v>5</v>
      </c>
      <c r="B21" s="1"/>
      <c r="C21" s="7">
        <v>1042</v>
      </c>
      <c r="D21" s="7">
        <v>1077</v>
      </c>
      <c r="E21">
        <v>954</v>
      </c>
      <c r="F21" s="6">
        <f>F18-F19</f>
        <v>337.00913524646029</v>
      </c>
      <c r="G21" s="6">
        <f t="shared" ref="G21:P21" si="30">G18-G19</f>
        <v>1105.3865723873441</v>
      </c>
      <c r="H21" s="6">
        <f t="shared" si="30"/>
        <v>909.2892857142856</v>
      </c>
      <c r="I21" s="6">
        <f t="shared" si="30"/>
        <v>857.1567</v>
      </c>
      <c r="J21" s="6">
        <f t="shared" si="30"/>
        <v>865.72826699999996</v>
      </c>
      <c r="K21" s="6">
        <f t="shared" si="30"/>
        <v>874.38554966999982</v>
      </c>
      <c r="L21" s="6">
        <f t="shared" si="30"/>
        <v>883.12940516670005</v>
      </c>
      <c r="M21" s="6">
        <f t="shared" si="30"/>
        <v>891.9606992183667</v>
      </c>
      <c r="N21" s="6">
        <f t="shared" si="30"/>
        <v>900.88030621055032</v>
      </c>
      <c r="O21" s="6">
        <f t="shared" si="30"/>
        <v>909.88910927265579</v>
      </c>
      <c r="P21" s="6">
        <f t="shared" si="30"/>
        <v>918.9880003653825</v>
      </c>
      <c r="Q21" s="6"/>
      <c r="R21" s="6"/>
      <c r="S21" s="6">
        <f t="shared" si="13"/>
        <v>1291.0091352464603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45">
      <c r="A22" s="8" t="s">
        <v>62</v>
      </c>
      <c r="B22" s="8" t="s">
        <v>73</v>
      </c>
      <c r="C22" s="8" t="s">
        <v>73</v>
      </c>
      <c r="D22" s="6"/>
      <c r="E22" s="6"/>
      <c r="F22" s="8" t="s">
        <v>73</v>
      </c>
      <c r="G22" s="6"/>
      <c r="H22" s="6"/>
      <c r="I22" s="8" t="s">
        <v>73</v>
      </c>
      <c r="J22" s="6"/>
      <c r="K22" s="6"/>
      <c r="L22" s="8" t="s">
        <v>73</v>
      </c>
      <c r="M22" s="6"/>
      <c r="N22" s="8" t="s">
        <v>73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45">
      <c r="A23" s="1" t="s">
        <v>66</v>
      </c>
      <c r="B23" s="1"/>
      <c r="C23" s="7">
        <v>9106</v>
      </c>
      <c r="D23" s="7">
        <v>8958</v>
      </c>
      <c r="E23" s="7">
        <v>9113</v>
      </c>
      <c r="F23" s="4">
        <f>E23/E29*F29</f>
        <v>3157.8199819125139</v>
      </c>
      <c r="G23" s="5">
        <f>(E23+F23)*(1+G93)</f>
        <v>13129.777380646392</v>
      </c>
      <c r="H23" s="5">
        <f>G23*(1+H93)</f>
        <v>15005.459863595876</v>
      </c>
      <c r="I23" s="5">
        <f t="shared" ref="I23:P23" si="31">H23*(1+I93)</f>
        <v>16394.854295410307</v>
      </c>
      <c r="J23" s="5">
        <f t="shared" si="31"/>
        <v>16558.802838364409</v>
      </c>
      <c r="K23" s="5">
        <f t="shared" si="31"/>
        <v>16724.390866748054</v>
      </c>
      <c r="L23" s="5">
        <f t="shared" si="31"/>
        <v>16891.634775415536</v>
      </c>
      <c r="M23" s="5">
        <f t="shared" si="31"/>
        <v>17060.551123169691</v>
      </c>
      <c r="N23" s="5">
        <f t="shared" si="31"/>
        <v>17231.156634401388</v>
      </c>
      <c r="O23" s="5">
        <f t="shared" si="31"/>
        <v>17403.468200745403</v>
      </c>
      <c r="P23" s="5">
        <f t="shared" si="31"/>
        <v>17577.502882752859</v>
      </c>
      <c r="Q23" s="6"/>
      <c r="R23" s="6"/>
      <c r="S23" s="6">
        <f t="shared" si="13"/>
        <v>12270.819981912515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45">
      <c r="A24" s="1" t="s">
        <v>4</v>
      </c>
      <c r="B24" s="1"/>
      <c r="C24" s="5">
        <f>C23-C26</f>
        <v>7589</v>
      </c>
      <c r="D24" s="5">
        <f>D23-D26</f>
        <v>7264</v>
      </c>
      <c r="E24" s="5">
        <f>E23-E26</f>
        <v>7914</v>
      </c>
      <c r="F24" s="4">
        <f>E24/E30*F30</f>
        <v>2698.5088407081807</v>
      </c>
      <c r="G24" s="5">
        <f>G23*G94</f>
        <v>11554.204094968825</v>
      </c>
      <c r="H24" s="5">
        <f t="shared" ref="H24:K24" si="32">H23*H94</f>
        <v>13504.913877236288</v>
      </c>
      <c r="I24" s="5">
        <f t="shared" si="32"/>
        <v>15083.265951777483</v>
      </c>
      <c r="J24" s="5">
        <f t="shared" si="32"/>
        <v>15068.510582911613</v>
      </c>
      <c r="K24" s="5">
        <f t="shared" si="32"/>
        <v>15051.951780073248</v>
      </c>
      <c r="L24" s="5">
        <f t="shared" ref="L24" si="33">L23*L94</f>
        <v>14695.722254611515</v>
      </c>
      <c r="M24" s="5">
        <f t="shared" ref="M24" si="34">M23*M94</f>
        <v>14501.468454694237</v>
      </c>
      <c r="N24" s="5">
        <f t="shared" ref="N24" si="35">N23*N94</f>
        <v>14646.48313924118</v>
      </c>
      <c r="O24" s="5">
        <f t="shared" ref="O24" si="36">O23*O94</f>
        <v>14792.947970633591</v>
      </c>
      <c r="P24" s="5">
        <f t="shared" ref="P24" si="37">P23*P94</f>
        <v>14940.877450339929</v>
      </c>
      <c r="Q24" s="6"/>
      <c r="R24" s="6"/>
      <c r="S24" s="6">
        <f t="shared" si="13"/>
        <v>10612.50884070818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45">
      <c r="A25" s="1"/>
      <c r="B25" s="1"/>
      <c r="C25" s="3" t="s">
        <v>3</v>
      </c>
      <c r="D25" s="3" t="s">
        <v>3</v>
      </c>
      <c r="E25" s="3" t="s">
        <v>3</v>
      </c>
      <c r="F25" s="21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45">
      <c r="A26" s="1" t="s">
        <v>5</v>
      </c>
      <c r="B26" s="1"/>
      <c r="C26" s="7">
        <v>1517</v>
      </c>
      <c r="D26" s="7">
        <v>1694</v>
      </c>
      <c r="E26" s="7">
        <v>1199</v>
      </c>
      <c r="F26" s="6">
        <f>F23-F24</f>
        <v>459.31114120433313</v>
      </c>
      <c r="G26" s="6">
        <f t="shared" ref="G26:P26" si="38">G23-G24</f>
        <v>1575.5732856775667</v>
      </c>
      <c r="H26" s="6">
        <f t="shared" si="38"/>
        <v>1500.5459863595879</v>
      </c>
      <c r="I26" s="6">
        <f t="shared" si="38"/>
        <v>1311.588343632824</v>
      </c>
      <c r="J26" s="6">
        <f t="shared" si="38"/>
        <v>1490.2922554527959</v>
      </c>
      <c r="K26" s="6">
        <f t="shared" si="38"/>
        <v>1672.4390866748054</v>
      </c>
      <c r="L26" s="6">
        <f t="shared" si="38"/>
        <v>2195.9125208040205</v>
      </c>
      <c r="M26" s="6">
        <f t="shared" si="38"/>
        <v>2559.0826684754538</v>
      </c>
      <c r="N26" s="6">
        <f t="shared" si="38"/>
        <v>2584.6734951602084</v>
      </c>
      <c r="O26" s="6">
        <f t="shared" si="38"/>
        <v>2610.5202301118115</v>
      </c>
      <c r="P26" s="6">
        <f t="shared" si="38"/>
        <v>2636.6254324129295</v>
      </c>
      <c r="Q26" s="6"/>
      <c r="R26" s="6"/>
      <c r="S26" s="6">
        <f t="shared" si="13"/>
        <v>1658.3111412043331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45">
      <c r="A27" s="8" t="s">
        <v>62</v>
      </c>
      <c r="B27" s="8" t="s">
        <v>73</v>
      </c>
      <c r="C27" s="8" t="s">
        <v>73</v>
      </c>
      <c r="D27" s="6"/>
      <c r="E27" s="6"/>
      <c r="F27" s="8" t="s">
        <v>73</v>
      </c>
      <c r="G27" s="6"/>
      <c r="H27" s="6"/>
      <c r="I27" s="8" t="s">
        <v>73</v>
      </c>
      <c r="J27" s="6"/>
      <c r="K27" s="6"/>
      <c r="L27" s="8" t="s">
        <v>73</v>
      </c>
      <c r="M27" s="6"/>
      <c r="N27" s="8" t="s">
        <v>73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45">
      <c r="A28" s="1"/>
      <c r="B28" s="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45">
      <c r="A29" s="1" t="s">
        <v>61</v>
      </c>
      <c r="B29" s="1"/>
      <c r="C29" s="4">
        <f>C8+C13+C18+C23</f>
        <v>58186</v>
      </c>
      <c r="D29" s="4">
        <f>D8+D13+D18+D23</f>
        <v>49715</v>
      </c>
      <c r="E29" s="4">
        <f>E8+E13+E18+E23</f>
        <v>42018</v>
      </c>
      <c r="F29" s="4">
        <v>14560</v>
      </c>
      <c r="G29" s="4">
        <f>G8+G13+G18+G23</f>
        <v>59606.948127124473</v>
      </c>
      <c r="H29" s="4">
        <f>H8+H13+H18+H23</f>
        <v>63715.876491182775</v>
      </c>
      <c r="I29" s="4">
        <f t="shared" ref="I29:P29" si="39">I8+I13+I18+I23</f>
        <v>67249.025510268984</v>
      </c>
      <c r="J29" s="4">
        <f t="shared" si="39"/>
        <v>68169.787950044774</v>
      </c>
      <c r="K29" s="4">
        <f t="shared" si="39"/>
        <v>68851.485829545214</v>
      </c>
      <c r="L29" s="4">
        <f t="shared" si="39"/>
        <v>69540.000687840686</v>
      </c>
      <c r="M29" s="4">
        <f t="shared" si="39"/>
        <v>70235.400694719079</v>
      </c>
      <c r="N29" s="4">
        <f t="shared" si="39"/>
        <v>70937.754701666272</v>
      </c>
      <c r="O29" s="4">
        <f t="shared" si="39"/>
        <v>71647.13224868293</v>
      </c>
      <c r="P29" s="4">
        <f t="shared" si="39"/>
        <v>72363.603571169762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45">
      <c r="A30" s="1" t="s">
        <v>4</v>
      </c>
      <c r="B30" s="1"/>
      <c r="C30" s="5">
        <f>C29-C32</f>
        <v>48830</v>
      </c>
      <c r="D30" s="5">
        <f>D29-D32</f>
        <v>40339</v>
      </c>
      <c r="E30" s="5">
        <f>E29-E32</f>
        <v>34636</v>
      </c>
      <c r="F30" s="4">
        <f>F29-F32</f>
        <v>11810.153172449904</v>
      </c>
      <c r="G30" s="5">
        <f>G9+G14+G19+G24</f>
        <v>49785.689548034563</v>
      </c>
      <c r="H30" s="5">
        <f t="shared" ref="H30:P30" si="40">H9+H14+H19+H24</f>
        <v>54208.48295332308</v>
      </c>
      <c r="I30" s="5">
        <f t="shared" si="40"/>
        <v>58125.523280594534</v>
      </c>
      <c r="J30" s="5">
        <f t="shared" si="40"/>
        <v>58228.367532328746</v>
      </c>
      <c r="K30" s="5">
        <f t="shared" si="40"/>
        <v>58782.040858818575</v>
      </c>
      <c r="L30" s="5">
        <f t="shared" si="40"/>
        <v>58863.112224144286</v>
      </c>
      <c r="M30" s="5">
        <f t="shared" si="40"/>
        <v>59110.532323922343</v>
      </c>
      <c r="N30" s="5">
        <f t="shared" si="40"/>
        <v>59701.637647161566</v>
      </c>
      <c r="O30" s="5">
        <f t="shared" si="40"/>
        <v>60298.654023633186</v>
      </c>
      <c r="P30" s="5">
        <f t="shared" si="40"/>
        <v>60901.640563869514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45">
      <c r="A31" s="1"/>
      <c r="B31" s="1"/>
      <c r="C31" s="3" t="s">
        <v>3</v>
      </c>
      <c r="D31" s="3" t="s">
        <v>3</v>
      </c>
      <c r="E31" s="3" t="s">
        <v>3</v>
      </c>
      <c r="F31" s="21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  <c r="N31" s="3" t="s">
        <v>3</v>
      </c>
      <c r="O31" s="3" t="s">
        <v>3</v>
      </c>
      <c r="P31" s="3" t="s">
        <v>3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45">
      <c r="A32" s="1" t="s">
        <v>60</v>
      </c>
      <c r="B32" s="1"/>
      <c r="C32" s="6">
        <f>C11+C16+C21+C26</f>
        <v>9356</v>
      </c>
      <c r="D32" s="6">
        <f>D11+D16+D21+D26</f>
        <v>9376</v>
      </c>
      <c r="E32" s="6">
        <f>E11+E16+E21+E26</f>
        <v>7382</v>
      </c>
      <c r="F32" s="6">
        <f>F29*F101</f>
        <v>2749.8468275500973</v>
      </c>
      <c r="G32" s="6">
        <f t="shared" ref="G32:P32" si="41">G29-G30</f>
        <v>9821.2585790899102</v>
      </c>
      <c r="H32" s="6">
        <f t="shared" si="41"/>
        <v>9507.3935378596943</v>
      </c>
      <c r="I32" s="6">
        <f t="shared" si="41"/>
        <v>9123.5022296744501</v>
      </c>
      <c r="J32" s="6">
        <f t="shared" si="41"/>
        <v>9941.4204177160282</v>
      </c>
      <c r="K32" s="6">
        <f t="shared" si="41"/>
        <v>10069.444970726639</v>
      </c>
      <c r="L32" s="6">
        <f t="shared" si="41"/>
        <v>10676.888463696399</v>
      </c>
      <c r="M32" s="6">
        <f t="shared" si="41"/>
        <v>11124.868370796736</v>
      </c>
      <c r="N32" s="6">
        <f t="shared" si="41"/>
        <v>11236.117054504706</v>
      </c>
      <c r="O32" s="6">
        <f t="shared" si="41"/>
        <v>11348.478225049745</v>
      </c>
      <c r="P32" s="6">
        <f t="shared" si="41"/>
        <v>11461.963007300248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45">
      <c r="A33" s="1"/>
      <c r="B33" s="1"/>
      <c r="C33" s="6"/>
      <c r="D33" s="1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45">
      <c r="A34" s="1" t="s">
        <v>6</v>
      </c>
      <c r="B34" s="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1" x14ac:dyDescent="0.45">
      <c r="A35" s="1"/>
      <c r="B35" s="1" t="s">
        <v>7</v>
      </c>
      <c r="C35">
        <v>241</v>
      </c>
      <c r="D35">
        <v>231</v>
      </c>
      <c r="E35" s="6">
        <f>184</f>
        <v>184</v>
      </c>
      <c r="F35" s="6">
        <f>F29*F104</f>
        <v>63.759341234708934</v>
      </c>
      <c r="G35" s="6">
        <f t="shared" ref="G35:P35" si="42">G29*G104</f>
        <v>261.02333417561289</v>
      </c>
      <c r="H35" s="6">
        <f t="shared" si="42"/>
        <v>279.01664225754752</v>
      </c>
      <c r="I35" s="6">
        <f t="shared" si="42"/>
        <v>294.48856903920921</v>
      </c>
      <c r="J35" s="6">
        <f t="shared" si="42"/>
        <v>298.52065740416583</v>
      </c>
      <c r="K35" s="6">
        <f t="shared" si="42"/>
        <v>301.5058639782074</v>
      </c>
      <c r="L35" s="6">
        <f t="shared" si="42"/>
        <v>304.52092261798958</v>
      </c>
      <c r="M35" s="6">
        <f t="shared" si="42"/>
        <v>307.56613184416943</v>
      </c>
      <c r="N35" s="6">
        <f t="shared" si="42"/>
        <v>310.64179316261112</v>
      </c>
      <c r="O35" s="6">
        <f t="shared" si="42"/>
        <v>313.74821109423721</v>
      </c>
      <c r="P35" s="6">
        <f t="shared" si="42"/>
        <v>316.88569320517962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1" x14ac:dyDescent="0.45">
      <c r="A36" s="1"/>
      <c r="B36" s="1" t="s">
        <v>8</v>
      </c>
      <c r="C36" s="6">
        <f>C157</f>
        <v>2245</v>
      </c>
      <c r="D36" s="6">
        <f>D157</f>
        <v>2343</v>
      </c>
      <c r="E36" s="6">
        <f>E157</f>
        <v>1845</v>
      </c>
      <c r="F36" s="6">
        <f t="shared" ref="F36:P36" si="43">F157</f>
        <v>461.25</v>
      </c>
      <c r="G36" s="6">
        <f t="shared" si="43"/>
        <v>1923.96</v>
      </c>
      <c r="H36" s="6">
        <f t="shared" si="43"/>
        <v>2073.96</v>
      </c>
      <c r="I36" s="6">
        <f t="shared" si="43"/>
        <v>2163.96</v>
      </c>
      <c r="J36" s="6">
        <f t="shared" si="43"/>
        <v>2258.950646432711</v>
      </c>
      <c r="K36" s="6">
        <f t="shared" si="43"/>
        <v>2355.2418889514111</v>
      </c>
      <c r="L36" s="6">
        <f t="shared" si="43"/>
        <v>2452.4960438952985</v>
      </c>
      <c r="M36" s="6">
        <f t="shared" si="43"/>
        <v>2550.7227403886245</v>
      </c>
      <c r="N36" s="6">
        <f t="shared" si="43"/>
        <v>2649.9317038468839</v>
      </c>
      <c r="O36" s="6">
        <f t="shared" si="43"/>
        <v>2750.1327569397258</v>
      </c>
      <c r="P36" s="6">
        <f t="shared" si="43"/>
        <v>2851.3358205634963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1" x14ac:dyDescent="0.45">
      <c r="A37" s="1"/>
      <c r="B37" s="1"/>
      <c r="C37" s="3" t="s">
        <v>3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  <c r="N37" s="3" t="s">
        <v>3</v>
      </c>
      <c r="O37" s="3" t="s">
        <v>3</v>
      </c>
      <c r="P37" s="3" t="s">
        <v>3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1" x14ac:dyDescent="0.45">
      <c r="A38" s="1"/>
      <c r="B38" s="1" t="s">
        <v>9</v>
      </c>
      <c r="C38" s="6">
        <f t="shared" ref="C38:K38" si="44">SUM(C35:C37)</f>
        <v>2486</v>
      </c>
      <c r="D38" s="6">
        <f t="shared" si="44"/>
        <v>2574</v>
      </c>
      <c r="E38" s="6">
        <f t="shared" si="44"/>
        <v>2029</v>
      </c>
      <c r="F38" s="6">
        <f t="shared" si="44"/>
        <v>525.00934123470893</v>
      </c>
      <c r="G38" s="6">
        <f t="shared" si="44"/>
        <v>2184.983334175613</v>
      </c>
      <c r="H38" s="6">
        <f t="shared" si="44"/>
        <v>2352.9766422575476</v>
      </c>
      <c r="I38" s="6">
        <f t="shared" si="44"/>
        <v>2458.4485690392094</v>
      </c>
      <c r="J38" s="6">
        <f t="shared" si="44"/>
        <v>2557.4713038368768</v>
      </c>
      <c r="K38" s="6">
        <f t="shared" si="44"/>
        <v>2656.7477529296184</v>
      </c>
      <c r="L38" s="6">
        <f t="shared" ref="L38:P38" si="45">SUM(L35:L37)</f>
        <v>2757.016966513288</v>
      </c>
      <c r="M38" s="6">
        <f t="shared" si="45"/>
        <v>2858.2888722327939</v>
      </c>
      <c r="N38" s="6">
        <f t="shared" si="45"/>
        <v>2960.573497009495</v>
      </c>
      <c r="O38" s="6">
        <f t="shared" si="45"/>
        <v>3063.8809680339632</v>
      </c>
      <c r="P38" s="6">
        <f t="shared" si="45"/>
        <v>3168.2215137686758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1" x14ac:dyDescent="0.45">
      <c r="A39" s="1"/>
      <c r="B39" s="1"/>
      <c r="C39" s="3" t="s">
        <v>3</v>
      </c>
      <c r="D39" s="3" t="s">
        <v>3</v>
      </c>
      <c r="E39" s="3" t="s">
        <v>3</v>
      </c>
      <c r="F39" s="3" t="s">
        <v>3</v>
      </c>
      <c r="G39" s="3" t="s">
        <v>3</v>
      </c>
      <c r="H39" s="3" t="s">
        <v>3</v>
      </c>
      <c r="I39" s="3" t="s">
        <v>3</v>
      </c>
      <c r="J39" s="3" t="s">
        <v>3</v>
      </c>
      <c r="K39" s="3" t="s">
        <v>3</v>
      </c>
      <c r="L39" s="3" t="s">
        <v>3</v>
      </c>
      <c r="M39" s="3" t="s">
        <v>3</v>
      </c>
      <c r="N39" s="3" t="s">
        <v>3</v>
      </c>
      <c r="O39" s="3" t="s">
        <v>3</v>
      </c>
      <c r="P39" s="3" t="s">
        <v>3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1" x14ac:dyDescent="0.45">
      <c r="A40" s="1"/>
      <c r="B40" s="1" t="s">
        <v>10</v>
      </c>
      <c r="C40" s="6">
        <f t="shared" ref="C40:K40" si="46">+C32-C38</f>
        <v>6870</v>
      </c>
      <c r="D40" s="6">
        <f t="shared" si="46"/>
        <v>6802</v>
      </c>
      <c r="E40" s="6">
        <f t="shared" si="46"/>
        <v>5353</v>
      </c>
      <c r="F40" s="6">
        <f t="shared" si="46"/>
        <v>2224.8374863153886</v>
      </c>
      <c r="G40" s="6">
        <f t="shared" si="46"/>
        <v>7636.2752449142972</v>
      </c>
      <c r="H40" s="6">
        <f t="shared" si="46"/>
        <v>7154.4168956021467</v>
      </c>
      <c r="I40" s="6">
        <f t="shared" si="46"/>
        <v>6665.0536606352407</v>
      </c>
      <c r="J40" s="6">
        <f t="shared" si="46"/>
        <v>7383.9491138791509</v>
      </c>
      <c r="K40" s="6">
        <f t="shared" si="46"/>
        <v>7412.697217797021</v>
      </c>
      <c r="L40" s="6">
        <f t="shared" ref="L40:P40" si="47">+L32-L38</f>
        <v>7919.8714971831114</v>
      </c>
      <c r="M40" s="6">
        <f t="shared" si="47"/>
        <v>8266.5794985639423</v>
      </c>
      <c r="N40" s="6">
        <f t="shared" si="47"/>
        <v>8275.5435574952116</v>
      </c>
      <c r="O40" s="6">
        <f t="shared" si="47"/>
        <v>8284.597257015781</v>
      </c>
      <c r="P40" s="6">
        <f t="shared" si="47"/>
        <v>8293.7414935315719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1" x14ac:dyDescent="0.45">
      <c r="A41" s="1"/>
      <c r="B41" s="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1" x14ac:dyDescent="0.45">
      <c r="A42" s="1" t="s">
        <v>11</v>
      </c>
      <c r="B42" s="1"/>
      <c r="C42" s="4">
        <f>464-1210</f>
        <v>-746</v>
      </c>
      <c r="D42" s="4">
        <f>462-1228</f>
        <v>-766</v>
      </c>
      <c r="E42" s="4">
        <f>302-975</f>
        <v>-673</v>
      </c>
      <c r="F42" s="5">
        <f>F29*F111</f>
        <v>-218.4</v>
      </c>
      <c r="G42" s="5">
        <f t="shared" ref="G42:P42" si="48">G29*G111</f>
        <v>-894.10422190686711</v>
      </c>
      <c r="H42" s="5">
        <f t="shared" si="48"/>
        <v>-955.73814736774159</v>
      </c>
      <c r="I42" s="5">
        <f t="shared" si="48"/>
        <v>-1008.7353826540348</v>
      </c>
      <c r="J42" s="5">
        <f t="shared" si="48"/>
        <v>-1022.5468192506715</v>
      </c>
      <c r="K42" s="5">
        <f t="shared" si="48"/>
        <v>-1032.7722874431781</v>
      </c>
      <c r="L42" s="5">
        <f t="shared" si="48"/>
        <v>-1043.1000103176102</v>
      </c>
      <c r="M42" s="5">
        <f t="shared" si="48"/>
        <v>-1053.5310104207861</v>
      </c>
      <c r="N42" s="5">
        <f t="shared" si="48"/>
        <v>-1064.0663205249941</v>
      </c>
      <c r="O42" s="5">
        <f t="shared" si="48"/>
        <v>-1074.706983730244</v>
      </c>
      <c r="P42" s="5">
        <f t="shared" si="48"/>
        <v>-1085.4540535675465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1" x14ac:dyDescent="0.45">
      <c r="A43" s="1"/>
      <c r="B43" s="1"/>
      <c r="C43" s="3" t="s">
        <v>3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  <c r="N43" s="3" t="s">
        <v>3</v>
      </c>
      <c r="O43" s="3" t="s">
        <v>3</v>
      </c>
      <c r="P43" s="3" t="s">
        <v>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1" x14ac:dyDescent="0.45">
      <c r="A44" s="1" t="s">
        <v>12</v>
      </c>
      <c r="B44" s="1"/>
      <c r="C44" s="6">
        <f>C40+C42</f>
        <v>6124</v>
      </c>
      <c r="D44" s="6">
        <f t="shared" ref="D44:P44" si="49">D40+D42</f>
        <v>6036</v>
      </c>
      <c r="E44" s="6">
        <f t="shared" si="49"/>
        <v>4680</v>
      </c>
      <c r="F44" s="6">
        <f t="shared" si="49"/>
        <v>2006.4374863153885</v>
      </c>
      <c r="G44" s="6">
        <f t="shared" si="49"/>
        <v>6742.1710230074304</v>
      </c>
      <c r="H44" s="6">
        <f t="shared" si="49"/>
        <v>6198.6787482344052</v>
      </c>
      <c r="I44" s="6">
        <f t="shared" si="49"/>
        <v>5656.3182779812059</v>
      </c>
      <c r="J44" s="6">
        <f t="shared" si="49"/>
        <v>6361.4022946284795</v>
      </c>
      <c r="K44" s="6">
        <f t="shared" si="49"/>
        <v>6379.9249303538427</v>
      </c>
      <c r="L44" s="6">
        <f t="shared" si="49"/>
        <v>6876.7714868655012</v>
      </c>
      <c r="M44" s="6">
        <f t="shared" si="49"/>
        <v>7213.0484881431566</v>
      </c>
      <c r="N44" s="6">
        <f t="shared" si="49"/>
        <v>7211.4772369702177</v>
      </c>
      <c r="O44" s="6">
        <f t="shared" si="49"/>
        <v>7209.8902732855368</v>
      </c>
      <c r="P44" s="6">
        <f t="shared" si="49"/>
        <v>7208.2874399640259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1" x14ac:dyDescent="0.45">
      <c r="A45" s="1" t="s">
        <v>13</v>
      </c>
      <c r="B45" s="1"/>
      <c r="C45" s="6">
        <f t="shared" ref="C45:K45" si="50">C44*C114</f>
        <v>79.611999999999995</v>
      </c>
      <c r="D45" s="6">
        <f t="shared" si="50"/>
        <v>78.467999999999989</v>
      </c>
      <c r="E45" s="6">
        <f t="shared" si="50"/>
        <v>60.839999999999996</v>
      </c>
      <c r="F45" s="6">
        <f t="shared" si="50"/>
        <v>26.083687322100047</v>
      </c>
      <c r="G45" s="6">
        <f t="shared" si="50"/>
        <v>87.648223299096585</v>
      </c>
      <c r="H45" s="6">
        <f t="shared" si="50"/>
        <v>80.58282372704727</v>
      </c>
      <c r="I45" s="6">
        <f t="shared" si="50"/>
        <v>73.53213761375568</v>
      </c>
      <c r="J45" s="6">
        <f t="shared" si="50"/>
        <v>82.698229830170234</v>
      </c>
      <c r="K45" s="6">
        <f t="shared" si="50"/>
        <v>82.939024094599958</v>
      </c>
      <c r="L45" s="6">
        <f t="shared" ref="L45:P45" si="51">L44*L114</f>
        <v>89.398029329251514</v>
      </c>
      <c r="M45" s="6">
        <f t="shared" si="51"/>
        <v>93.769630345861032</v>
      </c>
      <c r="N45" s="6">
        <f t="shared" si="51"/>
        <v>93.749204080612827</v>
      </c>
      <c r="O45" s="6">
        <f t="shared" si="51"/>
        <v>93.728573552711978</v>
      </c>
      <c r="P45" s="6">
        <f t="shared" si="51"/>
        <v>93.707736719532335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1" x14ac:dyDescent="0.45">
      <c r="A46" s="1"/>
      <c r="B46" s="1"/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 t="s">
        <v>3</v>
      </c>
      <c r="O46" s="3" t="s">
        <v>3</v>
      </c>
      <c r="P46" s="3" t="s">
        <v>3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1" x14ac:dyDescent="0.45">
      <c r="A47" s="1" t="s">
        <v>14</v>
      </c>
      <c r="B47" s="1"/>
      <c r="C47" s="6">
        <f>+C44-C45</f>
        <v>6044.3879999999999</v>
      </c>
      <c r="D47" s="6">
        <f>+D44-D45</f>
        <v>5957.5320000000002</v>
      </c>
      <c r="E47" s="6">
        <f>E44-E45</f>
        <v>4619.16</v>
      </c>
      <c r="F47" s="6">
        <f t="shared" ref="F47:P47" si="52">F44-F45</f>
        <v>1980.3537989932884</v>
      </c>
      <c r="G47" s="6">
        <f t="shared" si="52"/>
        <v>6654.5227997083339</v>
      </c>
      <c r="H47" s="6">
        <f t="shared" si="52"/>
        <v>6118.0959245073582</v>
      </c>
      <c r="I47" s="6">
        <f t="shared" si="52"/>
        <v>5582.7861403674506</v>
      </c>
      <c r="J47" s="6">
        <f t="shared" si="52"/>
        <v>6278.7040647983094</v>
      </c>
      <c r="K47" s="6">
        <f t="shared" si="52"/>
        <v>6296.9859062592432</v>
      </c>
      <c r="L47" s="6">
        <f t="shared" si="52"/>
        <v>6787.3734575362496</v>
      </c>
      <c r="M47" s="6">
        <f t="shared" si="52"/>
        <v>7119.278857797296</v>
      </c>
      <c r="N47" s="6">
        <f t="shared" si="52"/>
        <v>7117.7280328896049</v>
      </c>
      <c r="O47" s="6">
        <f t="shared" si="52"/>
        <v>7116.1616997328247</v>
      </c>
      <c r="P47" s="6">
        <f t="shared" si="52"/>
        <v>7114.5797032444934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1" x14ac:dyDescent="0.45">
      <c r="A48" s="1"/>
      <c r="B48" s="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1" x14ac:dyDescent="0.45">
      <c r="A49" s="8" t="s">
        <v>15</v>
      </c>
      <c r="B49" s="1"/>
      <c r="C49" s="6">
        <f>C36</f>
        <v>2245</v>
      </c>
      <c r="D49" s="6">
        <f>D36</f>
        <v>2343</v>
      </c>
      <c r="E49" s="6">
        <f>E36</f>
        <v>1845</v>
      </c>
      <c r="F49" s="6">
        <f>F157</f>
        <v>461.25</v>
      </c>
      <c r="G49" s="6">
        <f t="shared" ref="G49:P49" si="53">G157</f>
        <v>1923.96</v>
      </c>
      <c r="H49" s="6">
        <f t="shared" si="53"/>
        <v>2073.96</v>
      </c>
      <c r="I49" s="6">
        <f t="shared" si="53"/>
        <v>2163.96</v>
      </c>
      <c r="J49" s="6">
        <f t="shared" si="53"/>
        <v>2258.950646432711</v>
      </c>
      <c r="K49" s="6">
        <f t="shared" si="53"/>
        <v>2355.2418889514111</v>
      </c>
      <c r="L49" s="6">
        <f t="shared" si="53"/>
        <v>2452.4960438952985</v>
      </c>
      <c r="M49" s="6">
        <f t="shared" si="53"/>
        <v>2550.7227403886245</v>
      </c>
      <c r="N49" s="6">
        <f t="shared" si="53"/>
        <v>2649.9317038468839</v>
      </c>
      <c r="O49" s="6">
        <f t="shared" si="53"/>
        <v>2750.1327569397258</v>
      </c>
      <c r="P49" s="6">
        <f t="shared" si="53"/>
        <v>2851.3358205634963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45">
      <c r="A50" s="8" t="s">
        <v>16</v>
      </c>
      <c r="B50" s="1"/>
      <c r="C50" s="6">
        <f>-1964</f>
        <v>-1964</v>
      </c>
      <c r="D50" s="6">
        <f>-3266</f>
        <v>-3266</v>
      </c>
      <c r="E50" s="6">
        <f>-3485</f>
        <v>-3485</v>
      </c>
      <c r="F50" s="6">
        <f>-3700-E50</f>
        <v>-215</v>
      </c>
      <c r="G50" s="6">
        <f>-3750</f>
        <v>-3750</v>
      </c>
      <c r="H50" s="6">
        <f>-2250</f>
        <v>-2250</v>
      </c>
      <c r="I50" s="6">
        <f>H50*(1+I120)</f>
        <v>-2374.7661608177687</v>
      </c>
      <c r="J50" s="6">
        <f t="shared" ref="J50:P50" si="54">I50*(1+J120)</f>
        <v>-2407.2810629675059</v>
      </c>
      <c r="K50" s="6">
        <f t="shared" si="54"/>
        <v>-2431.3538735971806</v>
      </c>
      <c r="L50" s="6">
        <f t="shared" si="54"/>
        <v>-2455.6674123331532</v>
      </c>
      <c r="M50" s="6">
        <f t="shared" si="54"/>
        <v>-2480.2240864564842</v>
      </c>
      <c r="N50" s="6">
        <f t="shared" si="54"/>
        <v>-2505.0263273210489</v>
      </c>
      <c r="O50" s="6">
        <f t="shared" si="54"/>
        <v>-2530.0765905942594</v>
      </c>
      <c r="P50" s="6">
        <f t="shared" si="54"/>
        <v>-2555.377356500202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45">
      <c r="A51" s="8" t="s">
        <v>17</v>
      </c>
      <c r="B51" s="1"/>
      <c r="C51" s="6">
        <f>-C122*(C29-40807)</f>
        <v>-22.998367304849964</v>
      </c>
      <c r="D51" s="6">
        <f>-(D122*D29-C122*C29)</f>
        <v>-340</v>
      </c>
      <c r="E51" s="25">
        <f>-E122*(E29+F29-D29)*0.75</f>
        <v>-51.472499999999997</v>
      </c>
      <c r="F51" s="25">
        <f>E51/3</f>
        <v>-17.157499999999999</v>
      </c>
      <c r="G51" s="6">
        <f>-G122*(G29-(E29+F29))</f>
        <v>-30.289481271244732</v>
      </c>
      <c r="H51" s="6">
        <f>-H122*(H29-G29)</f>
        <v>-41.08928364058302</v>
      </c>
      <c r="I51" s="6">
        <f t="shared" ref="I51:P51" si="55">-I122*(I29-H29)</f>
        <v>-35.331490190862098</v>
      </c>
      <c r="J51" s="6">
        <f t="shared" si="55"/>
        <v>-9.2076243977579004</v>
      </c>
      <c r="K51" s="6">
        <f t="shared" si="55"/>
        <v>-6.8169787950043972</v>
      </c>
      <c r="L51" s="6">
        <f t="shared" si="55"/>
        <v>-6.8851485829547165</v>
      </c>
      <c r="M51" s="6">
        <f t="shared" si="55"/>
        <v>-6.9540000687839347</v>
      </c>
      <c r="N51" s="6">
        <f t="shared" si="55"/>
        <v>-7.0235400694719283</v>
      </c>
      <c r="O51" s="6">
        <f t="shared" si="55"/>
        <v>-7.0937754701665838</v>
      </c>
      <c r="P51" s="6">
        <f t="shared" si="55"/>
        <v>-7.1647132248683194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45">
      <c r="A52" s="1"/>
      <c r="B52" s="1"/>
      <c r="C52" s="3" t="s">
        <v>3</v>
      </c>
      <c r="D52" s="3" t="s">
        <v>3</v>
      </c>
      <c r="E52" s="3" t="s">
        <v>3</v>
      </c>
      <c r="F52" s="21" t="s">
        <v>3</v>
      </c>
      <c r="G52" s="3" t="s">
        <v>3</v>
      </c>
      <c r="H52" s="3" t="s">
        <v>3</v>
      </c>
      <c r="I52" s="3" t="s">
        <v>3</v>
      </c>
      <c r="J52" s="3" t="s">
        <v>3</v>
      </c>
      <c r="K52" s="3" t="s">
        <v>3</v>
      </c>
      <c r="L52" s="3" t="s">
        <v>3</v>
      </c>
      <c r="M52" s="3" t="s">
        <v>3</v>
      </c>
      <c r="N52" s="3" t="s">
        <v>3</v>
      </c>
      <c r="O52" s="3" t="s">
        <v>3</v>
      </c>
      <c r="P52" s="3" t="s">
        <v>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45">
      <c r="A53" s="1" t="s">
        <v>18</v>
      </c>
      <c r="B53" s="1"/>
      <c r="C53" s="6">
        <f>+C32+SUM(C49:C52)</f>
        <v>9614.00163269515</v>
      </c>
      <c r="D53" s="6">
        <f>+D32+SUM(D49:D52)</f>
        <v>8113</v>
      </c>
      <c r="E53" s="6">
        <f t="shared" ref="E53:K53" si="56">+E32+SUM(E49:E51)</f>
        <v>5690.5275000000001</v>
      </c>
      <c r="F53" s="6">
        <f t="shared" si="56"/>
        <v>2978.9393275500975</v>
      </c>
      <c r="G53" s="6">
        <f t="shared" si="56"/>
        <v>7964.9290978186655</v>
      </c>
      <c r="H53" s="6">
        <f t="shared" si="56"/>
        <v>9290.2642542191115</v>
      </c>
      <c r="I53" s="6">
        <f t="shared" si="56"/>
        <v>8877.3645786658199</v>
      </c>
      <c r="J53" s="6">
        <f t="shared" si="56"/>
        <v>9783.8823767834747</v>
      </c>
      <c r="K53" s="6">
        <f t="shared" si="56"/>
        <v>9986.5160072858653</v>
      </c>
      <c r="L53" s="6">
        <f t="shared" ref="L53:P53" si="57">+L32+SUM(L49:L51)</f>
        <v>10666.831946675589</v>
      </c>
      <c r="M53" s="6">
        <f t="shared" si="57"/>
        <v>11188.413024660093</v>
      </c>
      <c r="N53" s="6">
        <f t="shared" si="57"/>
        <v>11373.998890961069</v>
      </c>
      <c r="O53" s="6">
        <f t="shared" si="57"/>
        <v>11561.440615925045</v>
      </c>
      <c r="P53" s="6">
        <f t="shared" si="57"/>
        <v>11750.756758138674</v>
      </c>
      <c r="Q53" s="6">
        <f>P47*(1-$U$53/$U$60)/(C132-$U$53)</f>
        <v>98291.303073734161</v>
      </c>
      <c r="R53" s="6"/>
      <c r="S53" s="6" t="s">
        <v>19</v>
      </c>
      <c r="T53" s="6"/>
      <c r="U53" s="9">
        <v>0.01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45">
      <c r="A54" s="1" t="s">
        <v>20</v>
      </c>
      <c r="B54" s="1"/>
      <c r="C54" s="10"/>
      <c r="D54" s="10"/>
      <c r="E54" s="10"/>
      <c r="F54" s="10">
        <f>1/(1+$C$132)^(F133/12)</f>
        <v>0.99092065600207024</v>
      </c>
      <c r="G54" s="10">
        <f t="shared" ref="G54:Q54" si="58">1/(1+$C$132)^(G133/12)</f>
        <v>0.95542017428951753</v>
      </c>
      <c r="H54" s="10">
        <f t="shared" si="58"/>
        <v>0.88818914133103544</v>
      </c>
      <c r="I54" s="10">
        <f t="shared" si="58"/>
        <v>0.82568902353877927</v>
      </c>
      <c r="J54" s="10">
        <f t="shared" si="58"/>
        <v>0.76758691574492499</v>
      </c>
      <c r="K54" s="10">
        <f t="shared" si="58"/>
        <v>0.71357333866160422</v>
      </c>
      <c r="L54" s="10">
        <f t="shared" ref="L54:P54" si="59">1/(1+$C$132)^(L133/12)</f>
        <v>0.66336059044794249</v>
      </c>
      <c r="M54" s="10">
        <f t="shared" si="59"/>
        <v>0.61668121427407352</v>
      </c>
      <c r="N54" s="10">
        <f t="shared" si="59"/>
        <v>0.57328657371965142</v>
      </c>
      <c r="O54" s="10">
        <f t="shared" si="59"/>
        <v>0.53294552841875775</v>
      </c>
      <c r="P54" s="10">
        <f t="shared" si="59"/>
        <v>0.49544320289706584</v>
      </c>
      <c r="Q54" s="10">
        <f t="shared" si="58"/>
        <v>0.47769357556058695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45">
      <c r="A55" s="1"/>
      <c r="B55" s="1"/>
      <c r="C55" s="3"/>
      <c r="D55" s="3"/>
      <c r="E55" s="3"/>
      <c r="F55" s="3" t="s">
        <v>3</v>
      </c>
      <c r="G55" s="3" t="s">
        <v>3</v>
      </c>
      <c r="H55" s="3" t="s">
        <v>3</v>
      </c>
      <c r="I55" s="3" t="s">
        <v>3</v>
      </c>
      <c r="J55" s="3" t="s">
        <v>3</v>
      </c>
      <c r="K55" s="3" t="s">
        <v>3</v>
      </c>
      <c r="L55" s="3" t="s">
        <v>3</v>
      </c>
      <c r="M55" s="3" t="s">
        <v>3</v>
      </c>
      <c r="N55" s="3" t="s">
        <v>3</v>
      </c>
      <c r="O55" s="3" t="s">
        <v>3</v>
      </c>
      <c r="P55" s="3" t="s">
        <v>3</v>
      </c>
      <c r="Q55" s="3" t="s">
        <v>3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45">
      <c r="A56" s="1" t="s">
        <v>21</v>
      </c>
      <c r="B56" s="1"/>
      <c r="C56" s="6"/>
      <c r="D56" s="6"/>
      <c r="E56" s="6"/>
      <c r="F56" s="6">
        <f>F53*F54</f>
        <v>2951.8925126463087</v>
      </c>
      <c r="G56" s="6">
        <f t="shared" ref="G56:Q56" si="60">G53*G54</f>
        <v>7609.8539468415593</v>
      </c>
      <c r="H56" s="6">
        <f t="shared" si="60"/>
        <v>8251.5118306932854</v>
      </c>
      <c r="I56" s="6">
        <f t="shared" si="60"/>
        <v>7329.9424905563274</v>
      </c>
      <c r="J56" s="6">
        <f t="shared" si="60"/>
        <v>7509.9800976063534</v>
      </c>
      <c r="K56" s="6">
        <f t="shared" si="60"/>
        <v>7126.1115689165281</v>
      </c>
      <c r="L56" s="6">
        <f t="shared" ref="L56:P56" si="61">L53*L54</f>
        <v>7075.9559383556943</v>
      </c>
      <c r="M56" s="6">
        <f t="shared" si="61"/>
        <v>6899.6841298472455</v>
      </c>
      <c r="N56" s="6">
        <f t="shared" si="61"/>
        <v>6520.5608536901864</v>
      </c>
      <c r="O56" s="6">
        <f t="shared" si="61"/>
        <v>6161.6180783362615</v>
      </c>
      <c r="P56" s="6">
        <f t="shared" si="61"/>
        <v>5821.8325647165666</v>
      </c>
      <c r="Q56" s="6">
        <f t="shared" si="60"/>
        <v>46953.124011801381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45">
      <c r="A57" s="1"/>
      <c r="B57" s="1"/>
      <c r="F57" s="3" t="s">
        <v>3</v>
      </c>
      <c r="G57" s="3"/>
      <c r="H57" s="6"/>
      <c r="I57" s="6"/>
      <c r="J57" s="6"/>
      <c r="K57" s="6"/>
      <c r="L57" s="3"/>
      <c r="M57" s="6"/>
      <c r="N57" s="6"/>
      <c r="O57" s="6"/>
      <c r="P57" s="6"/>
      <c r="Q57" s="6"/>
      <c r="R57" s="6"/>
      <c r="S57" s="6" t="s">
        <v>22</v>
      </c>
      <c r="T57" s="6"/>
      <c r="U57" s="6">
        <f>D122*D29+70982-12248</f>
        <v>59151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45">
      <c r="A58" s="1" t="s">
        <v>23</v>
      </c>
      <c r="B58" s="1"/>
      <c r="F58" s="6">
        <f>SUM((G56:Q56))</f>
        <v>117260.17551136138</v>
      </c>
      <c r="H58" s="9"/>
      <c r="I58" s="6" t="s">
        <v>24</v>
      </c>
      <c r="J58" s="6"/>
      <c r="K58" s="9">
        <f>Q56/F58</f>
        <v>0.40041833305333979</v>
      </c>
      <c r="M58" s="9"/>
      <c r="N58" s="6"/>
      <c r="O58" s="6"/>
      <c r="P58" s="9"/>
      <c r="Q58" s="6"/>
      <c r="R58" s="6"/>
      <c r="S58" s="6" t="s">
        <v>25</v>
      </c>
      <c r="T58" s="6"/>
      <c r="U58" s="6">
        <f>75062-(13404-1149)</f>
        <v>62807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45">
      <c r="A59" s="1" t="s">
        <v>26</v>
      </c>
      <c r="B59" s="1"/>
      <c r="F59">
        <f>30756+1149+1060</f>
        <v>32965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 t="s">
        <v>27</v>
      </c>
      <c r="T59" s="6"/>
      <c r="U59" s="6">
        <f>AVERAGE(U57,U58)</f>
        <v>60979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45">
      <c r="A60" s="1" t="s">
        <v>28</v>
      </c>
      <c r="B60" s="1"/>
      <c r="F60">
        <v>1434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 t="s">
        <v>29</v>
      </c>
      <c r="T60" s="6"/>
      <c r="U60" s="11">
        <f>(E47+F47)/U59</f>
        <v>0.10822600893739301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45">
      <c r="A61" s="1" t="s">
        <v>30</v>
      </c>
      <c r="B61" s="1"/>
      <c r="G61" s="6"/>
      <c r="H61" s="12"/>
      <c r="I61" s="6"/>
      <c r="J61" s="6"/>
      <c r="K61" s="6"/>
      <c r="L61" s="6"/>
      <c r="M61" s="1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45">
      <c r="A62" s="1"/>
      <c r="B62" s="1"/>
      <c r="F62" s="3" t="s">
        <v>3</v>
      </c>
      <c r="H62" s="6"/>
      <c r="I62" s="6"/>
      <c r="J62" s="6"/>
      <c r="K62" s="6"/>
      <c r="M62" s="6"/>
      <c r="N62" s="6"/>
      <c r="O62" s="6"/>
      <c r="P62" s="6"/>
      <c r="Q62" s="6"/>
      <c r="R62" s="6" t="s">
        <v>81</v>
      </c>
      <c r="S62" s="29">
        <f>(E29+F29)/U59</f>
        <v>0.92782761278472914</v>
      </c>
      <c r="T62" s="11">
        <f>S62*S63</f>
        <v>0.10822600893739301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45">
      <c r="A63" s="1" t="s">
        <v>31</v>
      </c>
      <c r="B63" s="1"/>
      <c r="F63" s="6">
        <f>F58-F59+F60+F61</f>
        <v>85729.175511361376</v>
      </c>
      <c r="H63" s="6"/>
      <c r="I63" s="6"/>
      <c r="J63" s="6"/>
      <c r="K63" s="6"/>
      <c r="M63" s="6"/>
      <c r="N63" s="6"/>
      <c r="O63" s="6"/>
      <c r="P63" s="6"/>
      <c r="Q63" s="6"/>
      <c r="R63" s="6" t="s">
        <v>82</v>
      </c>
      <c r="S63" s="11">
        <f>(E47+F47)/(E29+F29)</f>
        <v>0.11664452258816657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45">
      <c r="A64" s="1" t="s">
        <v>32</v>
      </c>
      <c r="B64" s="1"/>
      <c r="F64" s="7">
        <f>2167752040</f>
        <v>2167752040</v>
      </c>
      <c r="H64" s="6"/>
      <c r="I64" s="6"/>
      <c r="J64" s="6"/>
      <c r="K64" s="6"/>
      <c r="M64" s="6"/>
      <c r="N64" s="6"/>
      <c r="O64" s="6"/>
      <c r="P64" s="6"/>
      <c r="Q64" s="6"/>
      <c r="R64" s="6"/>
      <c r="S64" s="29">
        <f>11%/0.94</f>
        <v>0.11702127659574468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45">
      <c r="A65" s="1"/>
      <c r="B65" s="1"/>
      <c r="F65" s="3" t="s">
        <v>3</v>
      </c>
      <c r="H65" s="6"/>
      <c r="I65" s="6"/>
      <c r="J65" s="6"/>
      <c r="K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45">
      <c r="A66" s="1" t="s">
        <v>33</v>
      </c>
      <c r="B66" s="1"/>
      <c r="F66" s="26">
        <f>F63*10^6/F64</f>
        <v>39.547500788587136</v>
      </c>
      <c r="H66" s="6"/>
      <c r="I66" s="6"/>
      <c r="J66" s="6"/>
      <c r="K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45">
      <c r="A67" s="1"/>
      <c r="B67" s="1"/>
      <c r="F67" s="14" t="s">
        <v>34</v>
      </c>
      <c r="H67" s="6"/>
      <c r="I67" s="6" t="s">
        <v>35</v>
      </c>
      <c r="J67" s="9">
        <f>F66/C69-1</f>
        <v>0.24402330256644023</v>
      </c>
      <c r="K67" s="6"/>
      <c r="M67" s="6"/>
      <c r="N67" s="6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45">
      <c r="A68" s="1"/>
      <c r="B68" s="1"/>
      <c r="G68" s="6"/>
      <c r="H68" s="6"/>
      <c r="I68" s="6"/>
      <c r="J68" s="6"/>
      <c r="K68" s="6"/>
      <c r="L68" s="6"/>
      <c r="M68" s="6">
        <f>1.53*32</f>
        <v>48.96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 x14ac:dyDescent="0.45">
      <c r="A69" s="1" t="s">
        <v>76</v>
      </c>
      <c r="B69" s="1"/>
      <c r="C69" s="27">
        <v>31.79</v>
      </c>
      <c r="G69" s="13"/>
      <c r="H69" s="6"/>
      <c r="I69" s="6"/>
      <c r="J69" s="6"/>
      <c r="K69" s="6"/>
      <c r="L69" s="13"/>
      <c r="M69" s="6">
        <f>0.82*32</f>
        <v>26.24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45">
      <c r="A70" s="1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 t="s">
        <v>77</v>
      </c>
      <c r="S70" s="9">
        <v>0.01</v>
      </c>
      <c r="T70" s="9">
        <f>23.7%</f>
        <v>0.23699999999999999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ht="15.75" x14ac:dyDescent="0.5">
      <c r="A71" s="31" t="s">
        <v>55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6" t="s">
        <v>78</v>
      </c>
      <c r="S71" s="28">
        <v>0.05</v>
      </c>
      <c r="T71" s="28">
        <v>0.5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45">
      <c r="A72" s="30" t="s">
        <v>0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1" t="s">
        <v>79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45">
      <c r="A73" s="30" t="s">
        <v>56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45">
      <c r="A74" s="30" t="s">
        <v>57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45">
      <c r="A76" s="1"/>
      <c r="B76" s="1"/>
      <c r="C76" s="1">
        <v>2022</v>
      </c>
      <c r="D76" s="1">
        <f t="shared" ref="D76:K76" si="62">+C76+1</f>
        <v>2023</v>
      </c>
      <c r="E76" s="2" t="s">
        <v>59</v>
      </c>
      <c r="F76" s="2" t="s">
        <v>58</v>
      </c>
      <c r="G76" s="1">
        <v>2025</v>
      </c>
      <c r="H76" s="1">
        <f t="shared" si="62"/>
        <v>2026</v>
      </c>
      <c r="I76" s="1">
        <f t="shared" si="62"/>
        <v>2027</v>
      </c>
      <c r="J76" s="1">
        <f t="shared" si="62"/>
        <v>2028</v>
      </c>
      <c r="K76" s="1">
        <f t="shared" si="62"/>
        <v>2029</v>
      </c>
      <c r="L76" s="1">
        <f t="shared" ref="L76" si="63">+K76+1</f>
        <v>2030</v>
      </c>
      <c r="M76" s="1">
        <f t="shared" ref="M76" si="64">+L76+1</f>
        <v>2031</v>
      </c>
      <c r="N76" s="1">
        <f t="shared" ref="N76" si="65">+M76+1</f>
        <v>2032</v>
      </c>
      <c r="O76" s="1">
        <f t="shared" ref="O76" si="66">+N76+1</f>
        <v>2033</v>
      </c>
      <c r="P76" s="1">
        <f t="shared" ref="P76" si="67">+O76+1</f>
        <v>2034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45">
      <c r="A77" s="1"/>
      <c r="B77" s="1"/>
      <c r="C77" s="3" t="s">
        <v>3</v>
      </c>
      <c r="D77" s="3" t="s">
        <v>3</v>
      </c>
      <c r="E77" s="3" t="s">
        <v>67</v>
      </c>
      <c r="F77" s="21" t="s">
        <v>3</v>
      </c>
      <c r="G77" s="3" t="s">
        <v>3</v>
      </c>
      <c r="H77" s="3" t="s">
        <v>3</v>
      </c>
      <c r="I77" s="3" t="s">
        <v>3</v>
      </c>
      <c r="J77" s="3" t="s">
        <v>3</v>
      </c>
      <c r="K77" s="3" t="s">
        <v>3</v>
      </c>
      <c r="L77" s="3" t="s">
        <v>3</v>
      </c>
      <c r="M77" s="3" t="s">
        <v>3</v>
      </c>
      <c r="N77" s="3" t="s">
        <v>3</v>
      </c>
      <c r="O77" s="3" t="s">
        <v>3</v>
      </c>
      <c r="P77" s="3" t="s">
        <v>3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45">
      <c r="A78" s="1" t="s">
        <v>69</v>
      </c>
      <c r="B78" s="1"/>
      <c r="C78" s="15">
        <f>C8/16302-1</f>
        <v>0.48809961967856696</v>
      </c>
      <c r="D78" s="15">
        <f>D8/C8-1</f>
        <v>-0.27264108166041467</v>
      </c>
      <c r="E78" s="15">
        <f>E8/12375-1</f>
        <v>0.15038383838383829</v>
      </c>
      <c r="F78" s="15"/>
      <c r="G78" s="15">
        <f>((600/2)+(195/2))/4040</f>
        <v>9.8391089108910895E-2</v>
      </c>
      <c r="H78" s="15">
        <f>((600/2+195/2))/((600/2+195/2)+4040)</f>
        <v>8.9577464788732394E-2</v>
      </c>
      <c r="I78" s="15">
        <f>(600/2+195/2)/(2*(600/2+195/2)+4040)</f>
        <v>8.2213029989658737E-2</v>
      </c>
      <c r="J78" s="15">
        <v>0.02</v>
      </c>
      <c r="K78" s="15">
        <v>0.01</v>
      </c>
      <c r="L78" s="15">
        <v>0.01</v>
      </c>
      <c r="M78" s="15">
        <v>0.01</v>
      </c>
      <c r="N78" s="15">
        <v>0.01</v>
      </c>
      <c r="O78" s="15">
        <v>0.01</v>
      </c>
      <c r="P78" s="15">
        <v>0.01</v>
      </c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45">
      <c r="A79" s="1" t="s">
        <v>4</v>
      </c>
      <c r="B79" s="1"/>
      <c r="C79" s="15">
        <f>C9/C8</f>
        <v>0.78803742940764254</v>
      </c>
      <c r="D79" s="15">
        <f>D9/D8</f>
        <v>0.72241428166619437</v>
      </c>
      <c r="E79" s="15">
        <f>E9/E8</f>
        <v>0.71902219724641758</v>
      </c>
      <c r="F79" s="15">
        <f>100%-F81</f>
        <v>0.72</v>
      </c>
      <c r="G79" s="15">
        <f>100%-G81</f>
        <v>0.74</v>
      </c>
      <c r="H79" s="15">
        <f t="shared" ref="H79:K79" si="68">100%-H81</f>
        <v>0.76</v>
      </c>
      <c r="I79" s="15">
        <f t="shared" si="68"/>
        <v>0.78</v>
      </c>
      <c r="J79" s="15">
        <f t="shared" si="68"/>
        <v>0.76</v>
      </c>
      <c r="K79" s="15">
        <f t="shared" si="68"/>
        <v>0.77</v>
      </c>
      <c r="L79" s="15">
        <f>100%-L81</f>
        <v>0.77</v>
      </c>
      <c r="M79" s="15">
        <f t="shared" ref="M79:P79" si="69">100%-M81</f>
        <v>0.77</v>
      </c>
      <c r="N79" s="15">
        <f t="shared" si="69"/>
        <v>0.77</v>
      </c>
      <c r="O79" s="15">
        <f t="shared" si="69"/>
        <v>0.77</v>
      </c>
      <c r="P79" s="15">
        <f t="shared" si="69"/>
        <v>0.77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45">
      <c r="A80" s="1"/>
      <c r="B80" s="1"/>
      <c r="C80" s="3" t="s">
        <v>3</v>
      </c>
      <c r="D80" s="3" t="s">
        <v>3</v>
      </c>
      <c r="E80" s="3" t="s">
        <v>3</v>
      </c>
      <c r="F80" s="21" t="s">
        <v>3</v>
      </c>
      <c r="G80" s="3" t="s">
        <v>3</v>
      </c>
      <c r="H80" s="3" t="s">
        <v>3</v>
      </c>
      <c r="I80" s="3" t="s">
        <v>3</v>
      </c>
      <c r="J80" s="3" t="s">
        <v>3</v>
      </c>
      <c r="K80" s="3" t="s">
        <v>3</v>
      </c>
      <c r="L80" s="3" t="s">
        <v>3</v>
      </c>
      <c r="M80" s="3" t="s">
        <v>3</v>
      </c>
      <c r="N80" s="3" t="s">
        <v>3</v>
      </c>
      <c r="O80" s="3" t="s">
        <v>3</v>
      </c>
      <c r="P80" s="3" t="s">
        <v>3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 x14ac:dyDescent="0.45">
      <c r="A81" s="1" t="s">
        <v>5</v>
      </c>
      <c r="B81" s="1"/>
      <c r="C81" s="15">
        <f>C11/C8</f>
        <v>0.21196257059235749</v>
      </c>
      <c r="D81" s="15">
        <f>D11/D8</f>
        <v>0.27758571833380563</v>
      </c>
      <c r="E81" s="15">
        <f>E11/E8</f>
        <v>0.28097780275358247</v>
      </c>
      <c r="F81" s="15">
        <v>0.28000000000000003</v>
      </c>
      <c r="G81" s="15">
        <v>0.26</v>
      </c>
      <c r="H81" s="15">
        <v>0.24</v>
      </c>
      <c r="I81" s="15">
        <v>0.22</v>
      </c>
      <c r="J81" s="15">
        <v>0.24</v>
      </c>
      <c r="K81" s="15">
        <v>0.23</v>
      </c>
      <c r="L81" s="15">
        <v>0.23</v>
      </c>
      <c r="M81" s="15">
        <v>0.23</v>
      </c>
      <c r="N81" s="15">
        <v>0.23</v>
      </c>
      <c r="O81" s="15">
        <v>0.23</v>
      </c>
      <c r="P81" s="15">
        <v>0.23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 x14ac:dyDescent="0.45">
      <c r="A82" s="8" t="s">
        <v>62</v>
      </c>
      <c r="B82" s="8" t="s">
        <v>73</v>
      </c>
      <c r="C82" s="8" t="s">
        <v>73</v>
      </c>
      <c r="D82" s="6"/>
      <c r="E82" s="6"/>
      <c r="F82" s="8" t="s">
        <v>73</v>
      </c>
      <c r="G82" s="6"/>
      <c r="H82" s="6"/>
      <c r="I82" s="8" t="s">
        <v>73</v>
      </c>
      <c r="J82" s="6"/>
      <c r="K82" s="6"/>
      <c r="L82" s="8" t="s">
        <v>73</v>
      </c>
      <c r="M82" s="6"/>
      <c r="N82" s="8" t="s">
        <v>73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 x14ac:dyDescent="0.45">
      <c r="A83" s="1" t="s">
        <v>70</v>
      </c>
      <c r="B83" s="1"/>
      <c r="C83" s="15">
        <f>C13/10902-1</f>
        <v>0.70253164556962022</v>
      </c>
      <c r="D83" s="15">
        <f>D13/C13-1</f>
        <v>4.1754215828888608E-2</v>
      </c>
      <c r="E83" s="15">
        <f>E13/13850-1</f>
        <v>0.19523465703971121</v>
      </c>
      <c r="F83" s="15"/>
      <c r="G83" s="15">
        <v>0.01</v>
      </c>
      <c r="H83" s="15">
        <v>0.01</v>
      </c>
      <c r="I83" s="15">
        <v>0.01</v>
      </c>
      <c r="J83" s="15">
        <v>0.01</v>
      </c>
      <c r="K83" s="15">
        <v>0.01</v>
      </c>
      <c r="L83" s="15">
        <v>0.01</v>
      </c>
      <c r="M83" s="15">
        <v>0.01</v>
      </c>
      <c r="N83" s="15">
        <v>0.01</v>
      </c>
      <c r="O83" s="15">
        <v>0.01</v>
      </c>
      <c r="P83" s="15">
        <v>0.01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 x14ac:dyDescent="0.45">
      <c r="A84" s="1" t="s">
        <v>4</v>
      </c>
      <c r="B84" s="1"/>
      <c r="C84" s="15">
        <f>C14/C13</f>
        <v>0.91083454555250254</v>
      </c>
      <c r="D84" s="15">
        <f>D14/D13</f>
        <v>0.91171907323127843</v>
      </c>
      <c r="E84" s="15">
        <f>E14/E13</f>
        <v>0.9257581249244895</v>
      </c>
      <c r="F84" s="15">
        <f>100%-F86</f>
        <v>0.92600000000000005</v>
      </c>
      <c r="G84" s="15">
        <f>100%-G86</f>
        <v>0.92600000000000005</v>
      </c>
      <c r="H84" s="15">
        <f t="shared" ref="H84:K84" si="70">100%-H86</f>
        <v>0.92999999999999994</v>
      </c>
      <c r="I84" s="15">
        <f t="shared" si="70"/>
        <v>0.93500000000000005</v>
      </c>
      <c r="J84" s="15">
        <f t="shared" si="70"/>
        <v>0.93500000000000005</v>
      </c>
      <c r="K84" s="15">
        <f t="shared" si="70"/>
        <v>0.92999999999999994</v>
      </c>
      <c r="L84" s="15">
        <f>100%-L86</f>
        <v>0.92999999999999994</v>
      </c>
      <c r="M84" s="15">
        <f t="shared" ref="M84:P84" si="71">100%-M86</f>
        <v>0.92999999999999994</v>
      </c>
      <c r="N84" s="15">
        <f t="shared" si="71"/>
        <v>0.92999999999999994</v>
      </c>
      <c r="O84" s="15">
        <f t="shared" si="71"/>
        <v>0.92999999999999994</v>
      </c>
      <c r="P84" s="15">
        <f t="shared" si="71"/>
        <v>0.92999999999999994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 x14ac:dyDescent="0.45">
      <c r="A85" s="1"/>
      <c r="B85" s="1"/>
      <c r="C85" s="3" t="s">
        <v>3</v>
      </c>
      <c r="D85" s="3" t="s">
        <v>3</v>
      </c>
      <c r="E85" s="3" t="s">
        <v>3</v>
      </c>
      <c r="F85" s="21" t="s">
        <v>3</v>
      </c>
      <c r="G85" s="3" t="s">
        <v>3</v>
      </c>
      <c r="H85" s="3" t="s">
        <v>3</v>
      </c>
      <c r="I85" s="3" t="s">
        <v>3</v>
      </c>
      <c r="J85" s="3" t="s">
        <v>3</v>
      </c>
      <c r="K85" s="3" t="s">
        <v>3</v>
      </c>
      <c r="L85" s="3" t="s">
        <v>3</v>
      </c>
      <c r="M85" s="3" t="s">
        <v>3</v>
      </c>
      <c r="N85" s="3" t="s">
        <v>3</v>
      </c>
      <c r="O85" s="3" t="s">
        <v>3</v>
      </c>
      <c r="P85" s="3" t="s">
        <v>3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 x14ac:dyDescent="0.45">
      <c r="A86" s="1" t="s">
        <v>5</v>
      </c>
      <c r="B86" s="1"/>
      <c r="C86" s="15">
        <f>C16/C13</f>
        <v>8.9165454447497447E-2</v>
      </c>
      <c r="D86" s="15">
        <f>D16/D13</f>
        <v>8.8280926768721554E-2</v>
      </c>
      <c r="E86" s="15">
        <f>E16/E13</f>
        <v>7.4241875075510444E-2</v>
      </c>
      <c r="F86" s="15">
        <v>7.3999999999999996E-2</v>
      </c>
      <c r="G86" s="15">
        <v>7.3999999999999996E-2</v>
      </c>
      <c r="H86" s="15">
        <v>7.0000000000000007E-2</v>
      </c>
      <c r="I86" s="15">
        <v>6.5000000000000002E-2</v>
      </c>
      <c r="J86" s="15">
        <v>6.5000000000000002E-2</v>
      </c>
      <c r="K86" s="15">
        <v>7.0000000000000007E-2</v>
      </c>
      <c r="L86" s="15">
        <v>7.0000000000000007E-2</v>
      </c>
      <c r="M86" s="15">
        <v>7.0000000000000007E-2</v>
      </c>
      <c r="N86" s="15">
        <v>7.0000000000000007E-2</v>
      </c>
      <c r="O86" s="15">
        <v>7.0000000000000007E-2</v>
      </c>
      <c r="P86" s="15">
        <v>7.0000000000000007E-2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 x14ac:dyDescent="0.45">
      <c r="A87" s="8" t="s">
        <v>62</v>
      </c>
      <c r="B87" s="8" t="s">
        <v>73</v>
      </c>
      <c r="C87" s="8" t="s">
        <v>73</v>
      </c>
      <c r="D87" s="6"/>
      <c r="E87" s="6"/>
      <c r="F87" s="8" t="s">
        <v>73</v>
      </c>
      <c r="G87" s="6"/>
      <c r="H87" s="6"/>
      <c r="I87" s="8" t="s">
        <v>73</v>
      </c>
      <c r="J87" s="6"/>
      <c r="K87" s="6"/>
      <c r="L87" s="8" t="s">
        <v>73</v>
      </c>
      <c r="M87" s="6"/>
      <c r="N87" s="8" t="s">
        <v>73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 x14ac:dyDescent="0.45">
      <c r="A88" s="1" t="s">
        <v>71</v>
      </c>
      <c r="B88" s="1"/>
      <c r="C88" s="15">
        <f>C18/4400-1</f>
        <v>0.42272727272727262</v>
      </c>
      <c r="D88" s="15">
        <f>D18/C18-1</f>
        <v>-0.39680511182108624</v>
      </c>
      <c r="E88" s="15">
        <f>E18/2874-1</f>
        <v>-0.26409185803757829</v>
      </c>
      <c r="F88" s="15"/>
      <c r="G88" s="15">
        <f>(300/2+300/2)/14000</f>
        <v>2.1428571428571429E-2</v>
      </c>
      <c r="H88" s="15">
        <f>(300/2+300/2+300)/(300/2+300/2+14000)</f>
        <v>4.195804195804196E-2</v>
      </c>
      <c r="I88" s="15">
        <v>0.01</v>
      </c>
      <c r="J88" s="15">
        <v>0.01</v>
      </c>
      <c r="K88" s="15">
        <v>0.01</v>
      </c>
      <c r="L88" s="15">
        <v>0.01</v>
      </c>
      <c r="M88" s="15">
        <v>0.01</v>
      </c>
      <c r="N88" s="15">
        <v>0.01</v>
      </c>
      <c r="O88" s="15">
        <v>0.01</v>
      </c>
      <c r="P88" s="15">
        <v>0.01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 x14ac:dyDescent="0.45">
      <c r="A89" s="1" t="s">
        <v>4</v>
      </c>
      <c r="B89" s="1"/>
      <c r="C89" s="15">
        <f>C19/C18</f>
        <v>0.83354632587859423</v>
      </c>
      <c r="D89" s="15">
        <f>D19/D18</f>
        <v>0.71477754237288138</v>
      </c>
      <c r="E89" s="15">
        <f>E19/E18</f>
        <v>0.54893617021276597</v>
      </c>
      <c r="F89" s="15">
        <f>100%-F91</f>
        <v>0.55000000000000004</v>
      </c>
      <c r="G89" s="15">
        <f>100%-G91</f>
        <v>0.62</v>
      </c>
      <c r="H89" s="15">
        <f t="shared" ref="H89:K89" si="72">100%-H91</f>
        <v>0.7</v>
      </c>
      <c r="I89" s="15">
        <f t="shared" si="72"/>
        <v>0.72</v>
      </c>
      <c r="J89" s="15">
        <f t="shared" si="72"/>
        <v>0.72</v>
      </c>
      <c r="K89" s="15">
        <f t="shared" si="72"/>
        <v>0.72</v>
      </c>
      <c r="L89" s="15">
        <f>100%-L91</f>
        <v>0.72</v>
      </c>
      <c r="M89" s="15">
        <f t="shared" ref="M89:P89" si="73">100%-M91</f>
        <v>0.72</v>
      </c>
      <c r="N89" s="15">
        <f t="shared" si="73"/>
        <v>0.72</v>
      </c>
      <c r="O89" s="15">
        <f t="shared" si="73"/>
        <v>0.72</v>
      </c>
      <c r="P89" s="15">
        <f t="shared" si="73"/>
        <v>0.72</v>
      </c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 x14ac:dyDescent="0.45">
      <c r="A90" s="1"/>
      <c r="B90" s="1"/>
      <c r="C90" s="3" t="s">
        <v>3</v>
      </c>
      <c r="D90" s="3" t="s">
        <v>3</v>
      </c>
      <c r="E90" s="3" t="s">
        <v>3</v>
      </c>
      <c r="F90" s="21" t="s">
        <v>3</v>
      </c>
      <c r="G90" s="3" t="s">
        <v>3</v>
      </c>
      <c r="H90" s="3" t="s">
        <v>3</v>
      </c>
      <c r="I90" s="3" t="s">
        <v>3</v>
      </c>
      <c r="J90" s="3" t="s">
        <v>3</v>
      </c>
      <c r="K90" s="3" t="s">
        <v>3</v>
      </c>
      <c r="L90" s="3" t="s">
        <v>3</v>
      </c>
      <c r="M90" s="3" t="s">
        <v>3</v>
      </c>
      <c r="N90" s="3" t="s">
        <v>3</v>
      </c>
      <c r="O90" s="3" t="s">
        <v>3</v>
      </c>
      <c r="P90" s="3" t="s">
        <v>3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 x14ac:dyDescent="0.45">
      <c r="A91" s="1" t="s">
        <v>5</v>
      </c>
      <c r="B91" s="1"/>
      <c r="C91" s="15">
        <f>C21/C18</f>
        <v>0.16645367412140574</v>
      </c>
      <c r="D91" s="15">
        <f>D21/D18</f>
        <v>0.28522245762711862</v>
      </c>
      <c r="E91" s="15">
        <f>E21/E18</f>
        <v>0.45106382978723403</v>
      </c>
      <c r="F91" s="15">
        <v>0.45</v>
      </c>
      <c r="G91" s="15">
        <v>0.38</v>
      </c>
      <c r="H91" s="15">
        <v>0.3</v>
      </c>
      <c r="I91" s="15">
        <v>0.28000000000000003</v>
      </c>
      <c r="J91" s="15">
        <v>0.28000000000000003</v>
      </c>
      <c r="K91" s="15">
        <v>0.28000000000000003</v>
      </c>
      <c r="L91" s="15">
        <v>0.28000000000000003</v>
      </c>
      <c r="M91" s="15">
        <v>0.28000000000000003</v>
      </c>
      <c r="N91" s="15">
        <v>0.28000000000000003</v>
      </c>
      <c r="O91" s="15">
        <v>0.28000000000000003</v>
      </c>
      <c r="P91" s="15">
        <v>0.28000000000000003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 x14ac:dyDescent="0.45">
      <c r="A92" s="8" t="s">
        <v>62</v>
      </c>
      <c r="B92" s="8" t="s">
        <v>73</v>
      </c>
      <c r="C92" s="8" t="s">
        <v>73</v>
      </c>
      <c r="D92" s="6"/>
      <c r="E92" s="6"/>
      <c r="F92" s="8" t="s">
        <v>73</v>
      </c>
      <c r="G92" s="6"/>
      <c r="H92" s="6"/>
      <c r="I92" s="8" t="s">
        <v>73</v>
      </c>
      <c r="J92" s="6"/>
      <c r="K92" s="6"/>
      <c r="L92" s="8" t="s">
        <v>73</v>
      </c>
      <c r="M92" s="6"/>
      <c r="N92" s="8" t="s">
        <v>73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 x14ac:dyDescent="0.45">
      <c r="A93" s="1" t="s">
        <v>72</v>
      </c>
      <c r="B93" s="1"/>
      <c r="C93" s="15">
        <f>C23/9203-1</f>
        <v>-1.0540041290883373E-2</v>
      </c>
      <c r="D93" s="15">
        <f>D23/C23-1</f>
        <v>-1.6253019986821826E-2</v>
      </c>
      <c r="E93" s="15">
        <f>E23/5994-1</f>
        <v>0.52035368702035378</v>
      </c>
      <c r="F93" s="15"/>
      <c r="G93" s="15">
        <f>((50/2))/500+2%</f>
        <v>7.0000000000000007E-2</v>
      </c>
      <c r="H93" s="15">
        <f>0.5*(100/2+200/2)/(50/2+500)</f>
        <v>0.14285714285714285</v>
      </c>
      <c r="I93" s="15">
        <f>0.5*(250/2)/(675)</f>
        <v>9.2592592592592587E-2</v>
      </c>
      <c r="J93" s="15">
        <v>0.01</v>
      </c>
      <c r="K93" s="15">
        <v>0.01</v>
      </c>
      <c r="L93" s="15">
        <v>0.01</v>
      </c>
      <c r="M93" s="15">
        <v>0.01</v>
      </c>
      <c r="N93" s="15">
        <v>0.01</v>
      </c>
      <c r="O93" s="15">
        <v>0.01</v>
      </c>
      <c r="P93" s="15">
        <v>0.01</v>
      </c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 x14ac:dyDescent="0.45">
      <c r="A94" s="1" t="s">
        <v>4</v>
      </c>
      <c r="B94" s="1"/>
      <c r="C94" s="15">
        <f>C24/C23</f>
        <v>0.83340654513507573</v>
      </c>
      <c r="D94" s="15">
        <f>D24/D23</f>
        <v>0.81089528912703723</v>
      </c>
      <c r="E94" s="15">
        <f>E24/E23</f>
        <v>0.86842971579062878</v>
      </c>
      <c r="F94" s="15">
        <f>100%-G96</f>
        <v>0.88</v>
      </c>
      <c r="G94" s="15">
        <f>100%-G96</f>
        <v>0.88</v>
      </c>
      <c r="H94" s="15">
        <f t="shared" ref="H94:K94" si="74">100%-H96</f>
        <v>0.9</v>
      </c>
      <c r="I94" s="15">
        <f t="shared" si="74"/>
        <v>0.92</v>
      </c>
      <c r="J94" s="15">
        <f t="shared" si="74"/>
        <v>0.91</v>
      </c>
      <c r="K94" s="15">
        <f t="shared" si="74"/>
        <v>0.9</v>
      </c>
      <c r="L94" s="15">
        <f>100%-L96</f>
        <v>0.87</v>
      </c>
      <c r="M94" s="15">
        <f t="shared" ref="M94:P94" si="75">100%-M96</f>
        <v>0.85</v>
      </c>
      <c r="N94" s="15">
        <f t="shared" si="75"/>
        <v>0.85</v>
      </c>
      <c r="O94" s="15">
        <f t="shared" si="75"/>
        <v>0.85</v>
      </c>
      <c r="P94" s="15">
        <f t="shared" si="75"/>
        <v>0.85</v>
      </c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1:111" x14ac:dyDescent="0.45">
      <c r="A95" s="1"/>
      <c r="B95" s="1"/>
      <c r="C95" s="3" t="s">
        <v>3</v>
      </c>
      <c r="D95" s="3" t="s">
        <v>3</v>
      </c>
      <c r="E95" s="3" t="s">
        <v>3</v>
      </c>
      <c r="F95" s="21" t="s">
        <v>3</v>
      </c>
      <c r="G95" s="3" t="s">
        <v>3</v>
      </c>
      <c r="H95" s="3" t="s">
        <v>3</v>
      </c>
      <c r="I95" s="3" t="s">
        <v>3</v>
      </c>
      <c r="J95" s="3" t="s">
        <v>3</v>
      </c>
      <c r="K95" s="3" t="s">
        <v>3</v>
      </c>
      <c r="L95" s="3" t="s">
        <v>3</v>
      </c>
      <c r="M95" s="3" t="s">
        <v>3</v>
      </c>
      <c r="N95" s="3" t="s">
        <v>3</v>
      </c>
      <c r="O95" s="3" t="s">
        <v>3</v>
      </c>
      <c r="P95" s="3" t="s">
        <v>3</v>
      </c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1:111" x14ac:dyDescent="0.45">
      <c r="A96" s="1" t="s">
        <v>5</v>
      </c>
      <c r="B96" s="1"/>
      <c r="C96" s="15">
        <f>C26/C23</f>
        <v>0.16659345486492422</v>
      </c>
      <c r="D96" s="15">
        <f>D26/D23</f>
        <v>0.18910471087296271</v>
      </c>
      <c r="E96" s="15">
        <f>E26/E23</f>
        <v>0.13157028420937122</v>
      </c>
      <c r="F96" s="15">
        <v>0.13200000000000001</v>
      </c>
      <c r="G96" s="15">
        <v>0.12</v>
      </c>
      <c r="H96" s="15">
        <v>0.1</v>
      </c>
      <c r="I96" s="15">
        <v>0.08</v>
      </c>
      <c r="J96" s="15">
        <v>0.09</v>
      </c>
      <c r="K96" s="15">
        <v>0.1</v>
      </c>
      <c r="L96" s="15">
        <v>0.13</v>
      </c>
      <c r="M96" s="15">
        <v>0.15</v>
      </c>
      <c r="N96" s="15">
        <f>15%</f>
        <v>0.15</v>
      </c>
      <c r="O96" s="15">
        <f>15%</f>
        <v>0.15</v>
      </c>
      <c r="P96" s="15">
        <f>15%</f>
        <v>0.15</v>
      </c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1:111" x14ac:dyDescent="0.45">
      <c r="A97" s="8" t="s">
        <v>62</v>
      </c>
      <c r="B97" s="8" t="s">
        <v>73</v>
      </c>
      <c r="C97" s="8" t="s">
        <v>73</v>
      </c>
      <c r="D97" s="6"/>
      <c r="E97" s="6"/>
      <c r="F97" s="8" t="s">
        <v>73</v>
      </c>
      <c r="G97" s="6"/>
      <c r="H97" s="6"/>
      <c r="I97" s="8" t="s">
        <v>73</v>
      </c>
      <c r="J97" s="6"/>
      <c r="K97" s="6"/>
      <c r="L97" s="8" t="s">
        <v>73</v>
      </c>
      <c r="M97" s="6"/>
      <c r="N97" s="8" t="s">
        <v>73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1:111" x14ac:dyDescent="0.45">
      <c r="A98" s="1" t="s">
        <v>68</v>
      </c>
      <c r="B98" s="1"/>
      <c r="C98" s="15">
        <f>C29/40807-1</f>
        <v>0.42588281422304997</v>
      </c>
      <c r="D98" s="15">
        <f>D29/C29-1</f>
        <v>-0.14558484858900766</v>
      </c>
      <c r="E98" s="15">
        <f>E29/35093-1</f>
        <v>0.19733280141338727</v>
      </c>
      <c r="F98" s="15"/>
      <c r="G98" s="15">
        <f>G29/(E29+F29)-1</f>
        <v>5.35357935438594E-2</v>
      </c>
      <c r="H98" s="15">
        <f>H29/G29-1</f>
        <v>6.8933714829605863E-2</v>
      </c>
      <c r="I98" s="15">
        <f t="shared" ref="I98:P98" si="76">I29/H29-1</f>
        <v>5.5451627030119299E-2</v>
      </c>
      <c r="J98" s="15">
        <f t="shared" si="76"/>
        <v>1.3691833194448222E-2</v>
      </c>
      <c r="K98" s="15">
        <f t="shared" si="76"/>
        <v>9.9999999999997868E-3</v>
      </c>
      <c r="L98" s="15">
        <f t="shared" si="76"/>
        <v>1.0000000000000231E-2</v>
      </c>
      <c r="M98" s="15">
        <f t="shared" si="76"/>
        <v>9.9999999999997868E-3</v>
      </c>
      <c r="N98" s="15">
        <f t="shared" si="76"/>
        <v>1.0000000000000009E-2</v>
      </c>
      <c r="O98" s="15">
        <f t="shared" si="76"/>
        <v>1.0000000000000009E-2</v>
      </c>
      <c r="P98" s="15">
        <f t="shared" si="76"/>
        <v>1.0000000000000009E-2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1:111" x14ac:dyDescent="0.45">
      <c r="A99" s="1" t="s">
        <v>4</v>
      </c>
      <c r="B99" s="1"/>
      <c r="C99" s="15">
        <f>C30/C29</f>
        <v>0.8392053071185509</v>
      </c>
      <c r="D99" s="15">
        <f>D30/D29</f>
        <v>0.81140500854872777</v>
      </c>
      <c r="E99" s="15">
        <f>E30/E29</f>
        <v>0.8243133894997382</v>
      </c>
      <c r="F99" s="15"/>
      <c r="G99" s="15">
        <f>G30/G29</f>
        <v>0.83523299065498213</v>
      </c>
      <c r="H99" s="15">
        <f t="shared" ref="H99:P99" si="77">H30/H29</f>
        <v>0.85078454442708074</v>
      </c>
      <c r="I99" s="15">
        <f t="shared" si="77"/>
        <v>0.8643325734395767</v>
      </c>
      <c r="J99" s="15">
        <f t="shared" si="77"/>
        <v>0.85416676922919055</v>
      </c>
      <c r="K99" s="15">
        <f t="shared" si="77"/>
        <v>0.85375123209896386</v>
      </c>
      <c r="L99" s="15">
        <f t="shared" si="77"/>
        <v>0.84646407307897409</v>
      </c>
      <c r="M99" s="15">
        <f t="shared" si="77"/>
        <v>0.84160596706564805</v>
      </c>
      <c r="N99" s="15">
        <f t="shared" si="77"/>
        <v>0.84160596706564805</v>
      </c>
      <c r="O99" s="15">
        <f t="shared" si="77"/>
        <v>0.84160596706564816</v>
      </c>
      <c r="P99" s="15">
        <f t="shared" si="77"/>
        <v>0.84160596706564805</v>
      </c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1:111" x14ac:dyDescent="0.45">
      <c r="A100" s="1"/>
      <c r="B100" s="1"/>
      <c r="C100" s="3" t="s">
        <v>3</v>
      </c>
      <c r="D100" s="3" t="s">
        <v>3</v>
      </c>
      <c r="E100" s="3" t="s">
        <v>3</v>
      </c>
      <c r="F100" s="21" t="s">
        <v>3</v>
      </c>
      <c r="G100" s="3" t="s">
        <v>3</v>
      </c>
      <c r="H100" s="3" t="s">
        <v>3</v>
      </c>
      <c r="I100" s="3" t="s">
        <v>3</v>
      </c>
      <c r="J100" s="3" t="s">
        <v>3</v>
      </c>
      <c r="K100" s="3" t="s">
        <v>3</v>
      </c>
      <c r="L100" s="3" t="s">
        <v>3</v>
      </c>
      <c r="M100" s="3" t="s">
        <v>3</v>
      </c>
      <c r="N100" s="3" t="s">
        <v>3</v>
      </c>
      <c r="O100" s="3" t="s">
        <v>3</v>
      </c>
      <c r="P100" s="3" t="s">
        <v>3</v>
      </c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1:111" x14ac:dyDescent="0.45">
      <c r="A101" s="1" t="s">
        <v>60</v>
      </c>
      <c r="B101" s="1"/>
      <c r="C101" s="15">
        <f>C32/C29</f>
        <v>0.16079469288144915</v>
      </c>
      <c r="D101" s="15">
        <f>D32/D29</f>
        <v>0.18859499145127226</v>
      </c>
      <c r="E101" s="15">
        <f>E32/E29</f>
        <v>0.1756866105002618</v>
      </c>
      <c r="F101" s="15">
        <f>E101*(1+0.075)</f>
        <v>0.18886310628778141</v>
      </c>
      <c r="G101" s="15">
        <f>G32/G29</f>
        <v>0.16476700934501781</v>
      </c>
      <c r="H101" s="15">
        <f t="shared" ref="H101:K101" si="78">H32/H29</f>
        <v>0.14921545557291926</v>
      </c>
      <c r="I101" s="15">
        <f t="shared" si="78"/>
        <v>0.1356674265604233</v>
      </c>
      <c r="J101" s="15">
        <f t="shared" si="78"/>
        <v>0.14583323077080951</v>
      </c>
      <c r="K101" s="15">
        <f t="shared" si="78"/>
        <v>0.14624876790103619</v>
      </c>
      <c r="L101" s="15">
        <f>L32/L29</f>
        <v>0.15353592692102591</v>
      </c>
      <c r="M101" s="15">
        <f t="shared" ref="M101:P101" si="79">M32/M29</f>
        <v>0.15839403293435189</v>
      </c>
      <c r="N101" s="15">
        <f t="shared" si="79"/>
        <v>0.15839403293435192</v>
      </c>
      <c r="O101" s="15">
        <f t="shared" si="79"/>
        <v>0.15839403293435184</v>
      </c>
      <c r="P101" s="15">
        <f t="shared" si="79"/>
        <v>0.15839403293435189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1:11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1:111" x14ac:dyDescent="0.45">
      <c r="A103" s="1" t="s">
        <v>6</v>
      </c>
      <c r="B103" s="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1" x14ac:dyDescent="0.45">
      <c r="A104" s="1"/>
      <c r="B104" s="1" t="s">
        <v>7</v>
      </c>
      <c r="C104" s="15">
        <f>C35/C29</f>
        <v>4.1418898016705053E-3</v>
      </c>
      <c r="D104" s="15">
        <f>D35/D29</f>
        <v>4.6464849642964901E-3</v>
      </c>
      <c r="E104" s="15">
        <f>E35/E29</f>
        <v>4.3790756342519874E-3</v>
      </c>
      <c r="F104" s="15">
        <f>E104</f>
        <v>4.3790756342519874E-3</v>
      </c>
      <c r="G104" s="15">
        <f t="shared" ref="G104:K104" si="80">F104</f>
        <v>4.3790756342519874E-3</v>
      </c>
      <c r="H104" s="15">
        <f t="shared" si="80"/>
        <v>4.3790756342519874E-3</v>
      </c>
      <c r="I104" s="15">
        <f t="shared" si="80"/>
        <v>4.3790756342519874E-3</v>
      </c>
      <c r="J104" s="15">
        <f t="shared" si="80"/>
        <v>4.3790756342519874E-3</v>
      </c>
      <c r="K104" s="15">
        <f t="shared" si="80"/>
        <v>4.3790756342519874E-3</v>
      </c>
      <c r="L104" s="15">
        <f t="shared" ref="L104" si="81">K104</f>
        <v>4.3790756342519874E-3</v>
      </c>
      <c r="M104" s="15">
        <f t="shared" ref="M104" si="82">L104</f>
        <v>4.3790756342519874E-3</v>
      </c>
      <c r="N104" s="15">
        <f t="shared" ref="N104" si="83">M104</f>
        <v>4.3790756342519874E-3</v>
      </c>
      <c r="O104" s="15">
        <f t="shared" ref="O104" si="84">N104</f>
        <v>4.3790756342519874E-3</v>
      </c>
      <c r="P104" s="15">
        <f t="shared" ref="P104" si="85">O104</f>
        <v>4.3790756342519874E-3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1" x14ac:dyDescent="0.45">
      <c r="A105" s="1"/>
      <c r="B105" s="1" t="s">
        <v>8</v>
      </c>
      <c r="C105" s="15">
        <f>C36/C29</f>
        <v>3.8583164335063418E-2</v>
      </c>
      <c r="D105" s="15">
        <f>D36/D29</f>
        <v>4.7128633209292968E-2</v>
      </c>
      <c r="E105" s="15">
        <f>E36/E29</f>
        <v>4.3909752963015851E-2</v>
      </c>
      <c r="F105" s="15">
        <f t="shared" ref="F105:P105" si="86">F36/F29</f>
        <v>3.167925824175824E-2</v>
      </c>
      <c r="G105" s="15">
        <f t="shared" si="86"/>
        <v>3.2277445171270083E-2</v>
      </c>
      <c r="H105" s="15">
        <f t="shared" si="86"/>
        <v>3.2550129013559151E-2</v>
      </c>
      <c r="I105" s="15">
        <f t="shared" si="86"/>
        <v>3.2178310147699632E-2</v>
      </c>
      <c r="J105" s="15">
        <f>J36/J29</f>
        <v>3.3137122974301804E-2</v>
      </c>
      <c r="K105" s="15">
        <f t="shared" si="86"/>
        <v>3.4207568080407952E-2</v>
      </c>
      <c r="L105" s="15">
        <f t="shared" si="86"/>
        <v>3.5267414720116991E-2</v>
      </c>
      <c r="M105" s="15">
        <f t="shared" si="86"/>
        <v>3.6316767828739827E-2</v>
      </c>
      <c r="N105" s="15">
        <f t="shared" si="86"/>
        <v>3.7355731302623804E-2</v>
      </c>
      <c r="O105" s="15">
        <f t="shared" si="86"/>
        <v>3.8384408009439631E-2</v>
      </c>
      <c r="P105" s="15">
        <f t="shared" si="86"/>
        <v>3.9402899798366198E-2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</row>
    <row r="106" spans="1:111" x14ac:dyDescent="0.45">
      <c r="A106" s="1"/>
      <c r="B106" s="1"/>
      <c r="C106" s="3" t="s">
        <v>3</v>
      </c>
      <c r="D106" s="3" t="s">
        <v>3</v>
      </c>
      <c r="E106" s="3" t="s">
        <v>3</v>
      </c>
      <c r="F106" s="3" t="s">
        <v>3</v>
      </c>
      <c r="G106" s="3" t="s">
        <v>3</v>
      </c>
      <c r="H106" s="3" t="s">
        <v>3</v>
      </c>
      <c r="I106" s="3" t="s">
        <v>3</v>
      </c>
      <c r="J106" s="3" t="s">
        <v>3</v>
      </c>
      <c r="K106" s="3" t="s">
        <v>3</v>
      </c>
      <c r="L106" s="3" t="s">
        <v>3</v>
      </c>
      <c r="M106" s="3" t="s">
        <v>3</v>
      </c>
      <c r="N106" s="3" t="s">
        <v>3</v>
      </c>
      <c r="O106" s="3" t="s">
        <v>3</v>
      </c>
      <c r="P106" s="3" t="s">
        <v>3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1" x14ac:dyDescent="0.45">
      <c r="A107" s="1"/>
      <c r="B107" s="1" t="s">
        <v>9</v>
      </c>
      <c r="C107" s="15">
        <f>C38/C29</f>
        <v>4.2725054136733921E-2</v>
      </c>
      <c r="D107" s="15">
        <f>D38/D29</f>
        <v>5.1775118173589457E-2</v>
      </c>
      <c r="E107" s="15">
        <f>E38/E29</f>
        <v>4.8288828597267838E-2</v>
      </c>
      <c r="F107" s="15">
        <f t="shared" ref="F107:K107" si="87">F38/F29</f>
        <v>3.6058333876010228E-2</v>
      </c>
      <c r="G107" s="15">
        <f t="shared" si="87"/>
        <v>3.6656520805522071E-2</v>
      </c>
      <c r="H107" s="15">
        <f>H38/H29</f>
        <v>3.6929204647811145E-2</v>
      </c>
      <c r="I107" s="15">
        <f t="shared" si="87"/>
        <v>3.6557385781951626E-2</v>
      </c>
      <c r="J107" s="15">
        <f t="shared" si="87"/>
        <v>3.7516198608553791E-2</v>
      </c>
      <c r="K107" s="15">
        <f t="shared" si="87"/>
        <v>3.8586643714659932E-2</v>
      </c>
      <c r="L107" s="15">
        <f t="shared" ref="L107:P107" si="88">L38/L29</f>
        <v>3.9646490354368978E-2</v>
      </c>
      <c r="M107" s="15">
        <f t="shared" si="88"/>
        <v>4.0695843462991807E-2</v>
      </c>
      <c r="N107" s="15">
        <f t="shared" si="88"/>
        <v>4.1734806936875792E-2</v>
      </c>
      <c r="O107" s="15">
        <f t="shared" si="88"/>
        <v>4.2763483643691626E-2</v>
      </c>
      <c r="P107" s="15">
        <f t="shared" si="88"/>
        <v>4.3781975432618178E-2</v>
      </c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1" x14ac:dyDescent="0.45">
      <c r="A108" s="1"/>
      <c r="B108" s="1"/>
      <c r="C108" s="3" t="s">
        <v>3</v>
      </c>
      <c r="D108" s="3" t="s">
        <v>3</v>
      </c>
      <c r="E108" s="3" t="s">
        <v>3</v>
      </c>
      <c r="F108" s="3" t="s">
        <v>3</v>
      </c>
      <c r="G108" s="3" t="s">
        <v>3</v>
      </c>
      <c r="H108" s="3" t="s">
        <v>3</v>
      </c>
      <c r="I108" s="3" t="s">
        <v>3</v>
      </c>
      <c r="J108" s="3" t="s">
        <v>3</v>
      </c>
      <c r="K108" s="3" t="s">
        <v>3</v>
      </c>
      <c r="L108" s="3" t="s">
        <v>3</v>
      </c>
      <c r="M108" s="3" t="s">
        <v>3</v>
      </c>
      <c r="N108" s="3" t="s">
        <v>3</v>
      </c>
      <c r="O108" s="3" t="s">
        <v>3</v>
      </c>
      <c r="P108" s="3" t="s">
        <v>3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1" x14ac:dyDescent="0.45">
      <c r="A109" s="1"/>
      <c r="B109" s="1" t="s">
        <v>10</v>
      </c>
      <c r="C109" s="15">
        <f>C40/C29</f>
        <v>0.11806963874471522</v>
      </c>
      <c r="D109" s="15">
        <f t="shared" ref="D109:P109" si="89">D40/D29</f>
        <v>0.1368198732776828</v>
      </c>
      <c r="E109" s="15">
        <f t="shared" si="89"/>
        <v>0.12739778190299395</v>
      </c>
      <c r="F109" s="15">
        <f t="shared" si="89"/>
        <v>0.15280477241177121</v>
      </c>
      <c r="G109" s="15">
        <f t="shared" si="89"/>
        <v>0.12811048853949575</v>
      </c>
      <c r="H109" s="15">
        <f t="shared" si="89"/>
        <v>0.11228625092510812</v>
      </c>
      <c r="I109" s="15">
        <f t="shared" si="89"/>
        <v>9.9110040778471672E-2</v>
      </c>
      <c r="J109" s="15">
        <f t="shared" si="89"/>
        <v>0.1083170321622557</v>
      </c>
      <c r="K109" s="15">
        <f t="shared" si="89"/>
        <v>0.10766212418637625</v>
      </c>
      <c r="L109" s="15">
        <f t="shared" si="89"/>
        <v>0.11388943656665694</v>
      </c>
      <c r="M109" s="15">
        <f t="shared" si="89"/>
        <v>0.11769818947136008</v>
      </c>
      <c r="N109" s="15">
        <f t="shared" si="89"/>
        <v>0.11665922599747615</v>
      </c>
      <c r="O109" s="15">
        <f t="shared" si="89"/>
        <v>0.11563054929066019</v>
      </c>
      <c r="P109" s="15">
        <f t="shared" si="89"/>
        <v>0.11461205750173371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1" x14ac:dyDescent="0.45">
      <c r="A110" s="1"/>
      <c r="B110" s="1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1" x14ac:dyDescent="0.45">
      <c r="A111" s="1" t="s">
        <v>11</v>
      </c>
      <c r="B111" s="1"/>
      <c r="C111" s="15">
        <f>C42/C29</f>
        <v>-1.2820953493967622E-2</v>
      </c>
      <c r="D111" s="15">
        <f t="shared" ref="D111:E111" si="90">D42/D29</f>
        <v>-1.540782460022126E-2</v>
      </c>
      <c r="E111" s="15">
        <f t="shared" si="90"/>
        <v>-1.6016945118758626E-2</v>
      </c>
      <c r="F111" s="15">
        <v>-1.4999999999999999E-2</v>
      </c>
      <c r="G111" s="15">
        <v>-1.4999999999999999E-2</v>
      </c>
      <c r="H111" s="15">
        <v>-1.4999999999999999E-2</v>
      </c>
      <c r="I111" s="15">
        <v>-1.4999999999999999E-2</v>
      </c>
      <c r="J111" s="15">
        <v>-1.4999999999999999E-2</v>
      </c>
      <c r="K111" s="15">
        <v>-1.4999999999999999E-2</v>
      </c>
      <c r="L111" s="15">
        <v>-1.4999999999999999E-2</v>
      </c>
      <c r="M111" s="15">
        <v>-1.4999999999999999E-2</v>
      </c>
      <c r="N111" s="15">
        <v>-1.4999999999999999E-2</v>
      </c>
      <c r="O111" s="15">
        <v>-1.4999999999999999E-2</v>
      </c>
      <c r="P111" s="15">
        <v>-1.4999999999999999E-2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1" x14ac:dyDescent="0.45">
      <c r="A112" s="1"/>
      <c r="B112" s="1"/>
      <c r="C112" s="3" t="s">
        <v>3</v>
      </c>
      <c r="D112" s="3" t="s">
        <v>3</v>
      </c>
      <c r="E112" s="3" t="s">
        <v>3</v>
      </c>
      <c r="F112" s="3" t="s">
        <v>3</v>
      </c>
      <c r="G112" s="3" t="s">
        <v>3</v>
      </c>
      <c r="H112" s="3" t="s">
        <v>3</v>
      </c>
      <c r="I112" s="3" t="s">
        <v>3</v>
      </c>
      <c r="J112" s="3" t="s">
        <v>3</v>
      </c>
      <c r="K112" s="3" t="s">
        <v>3</v>
      </c>
      <c r="L112" s="3" t="s">
        <v>3</v>
      </c>
      <c r="M112" s="3" t="s">
        <v>3</v>
      </c>
      <c r="N112" s="3" t="s">
        <v>3</v>
      </c>
      <c r="O112" s="3" t="s">
        <v>3</v>
      </c>
      <c r="P112" s="3" t="s">
        <v>3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1" x14ac:dyDescent="0.45">
      <c r="A113" s="1" t="s">
        <v>12</v>
      </c>
      <c r="B113" s="1"/>
      <c r="C113" s="15">
        <f>C44/C29</f>
        <v>0.1052486852507476</v>
      </c>
      <c r="D113" s="15">
        <f t="shared" ref="D113:P113" si="91">D44/D29</f>
        <v>0.12141204867746153</v>
      </c>
      <c r="E113" s="15">
        <f t="shared" si="91"/>
        <v>0.11138083678423533</v>
      </c>
      <c r="F113" s="15">
        <f t="shared" si="91"/>
        <v>0.13780477241177119</v>
      </c>
      <c r="G113" s="15">
        <f t="shared" si="91"/>
        <v>0.11311048853949575</v>
      </c>
      <c r="H113" s="15">
        <f t="shared" si="91"/>
        <v>9.728625092510812E-2</v>
      </c>
      <c r="I113" s="15">
        <f t="shared" si="91"/>
        <v>8.4110040778471673E-2</v>
      </c>
      <c r="J113" s="15">
        <f t="shared" si="91"/>
        <v>9.3317032162255703E-2</v>
      </c>
      <c r="K113" s="15">
        <f t="shared" si="91"/>
        <v>9.2662124186376246E-2</v>
      </c>
      <c r="L113" s="15">
        <f t="shared" si="91"/>
        <v>9.8889436566656941E-2</v>
      </c>
      <c r="M113" s="15">
        <f t="shared" si="91"/>
        <v>0.1026981894713601</v>
      </c>
      <c r="N113" s="15">
        <f t="shared" si="91"/>
        <v>0.10165922599747615</v>
      </c>
      <c r="O113" s="15">
        <f t="shared" si="91"/>
        <v>0.10063054929066019</v>
      </c>
      <c r="P113" s="15">
        <f t="shared" si="91"/>
        <v>9.9612057501733714E-2</v>
      </c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1" x14ac:dyDescent="0.45">
      <c r="A114" s="1" t="s">
        <v>13</v>
      </c>
      <c r="B114" s="1"/>
      <c r="C114" s="15">
        <v>1.2999999999999999E-2</v>
      </c>
      <c r="D114" s="15">
        <v>1.2999999999999999E-2</v>
      </c>
      <c r="E114" s="15">
        <v>1.2999999999999999E-2</v>
      </c>
      <c r="F114" s="15">
        <v>1.2999999999999999E-2</v>
      </c>
      <c r="G114" s="15">
        <v>1.2999999999999999E-2</v>
      </c>
      <c r="H114" s="15">
        <v>1.2999999999999999E-2</v>
      </c>
      <c r="I114" s="15">
        <v>1.2999999999999999E-2</v>
      </c>
      <c r="J114" s="15">
        <v>1.2999999999999999E-2</v>
      </c>
      <c r="K114" s="15">
        <v>1.2999999999999999E-2</v>
      </c>
      <c r="L114" s="15">
        <v>1.2999999999999999E-2</v>
      </c>
      <c r="M114" s="15">
        <v>1.2999999999999999E-2</v>
      </c>
      <c r="N114" s="15">
        <v>1.2999999999999999E-2</v>
      </c>
      <c r="O114" s="15">
        <v>1.2999999999999999E-2</v>
      </c>
      <c r="P114" s="15">
        <v>1.2999999999999999E-2</v>
      </c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1" x14ac:dyDescent="0.45">
      <c r="A115" s="1"/>
      <c r="B115" s="1"/>
      <c r="C115" s="3" t="s">
        <v>3</v>
      </c>
      <c r="D115" s="3" t="s">
        <v>3</v>
      </c>
      <c r="E115" s="3" t="s">
        <v>3</v>
      </c>
      <c r="F115" s="3" t="s">
        <v>3</v>
      </c>
      <c r="G115" s="3" t="s">
        <v>3</v>
      </c>
      <c r="H115" s="3" t="s">
        <v>3</v>
      </c>
      <c r="I115" s="3" t="s">
        <v>3</v>
      </c>
      <c r="J115" s="3" t="s">
        <v>3</v>
      </c>
      <c r="K115" s="3" t="s">
        <v>3</v>
      </c>
      <c r="L115" s="3" t="s">
        <v>3</v>
      </c>
      <c r="M115" s="3" t="s">
        <v>3</v>
      </c>
      <c r="N115" s="3" t="s">
        <v>3</v>
      </c>
      <c r="O115" s="3" t="s">
        <v>3</v>
      </c>
      <c r="P115" s="3" t="s">
        <v>3</v>
      </c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1" x14ac:dyDescent="0.45">
      <c r="A116" s="1" t="s">
        <v>14</v>
      </c>
      <c r="B116" s="1"/>
      <c r="C116" s="15">
        <f>C47/C29</f>
        <v>0.10388045234248788</v>
      </c>
      <c r="D116" s="15">
        <f t="shared" ref="D116:P116" si="92">D47/D29</f>
        <v>0.11983369204465454</v>
      </c>
      <c r="E116" s="15">
        <f t="shared" si="92"/>
        <v>0.10993288590604026</v>
      </c>
      <c r="F116" s="15">
        <f t="shared" si="92"/>
        <v>0.13601331037041817</v>
      </c>
      <c r="G116" s="15">
        <f t="shared" si="92"/>
        <v>0.1116400521884823</v>
      </c>
      <c r="H116" s="15">
        <f t="shared" si="92"/>
        <v>9.6021529663081723E-2</v>
      </c>
      <c r="I116" s="15">
        <f t="shared" si="92"/>
        <v>8.3016610248351538E-2</v>
      </c>
      <c r="J116" s="15">
        <f t="shared" si="92"/>
        <v>9.2103910744146381E-2</v>
      </c>
      <c r="K116" s="15">
        <f t="shared" si="92"/>
        <v>9.1457516571953362E-2</v>
      </c>
      <c r="L116" s="15">
        <f t="shared" si="92"/>
        <v>9.7603873891290396E-2</v>
      </c>
      <c r="M116" s="15">
        <f t="shared" si="92"/>
        <v>0.10136311300823242</v>
      </c>
      <c r="N116" s="15">
        <f t="shared" si="92"/>
        <v>0.10033765605950896</v>
      </c>
      <c r="O116" s="15">
        <f t="shared" si="92"/>
        <v>9.932235214988161E-2</v>
      </c>
      <c r="P116" s="15">
        <f t="shared" si="92"/>
        <v>9.8317100754211184E-2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1" x14ac:dyDescent="0.45">
      <c r="A118" s="1" t="s">
        <v>36</v>
      </c>
      <c r="B118" s="1"/>
      <c r="C118" s="7">
        <v>44401</v>
      </c>
      <c r="D118" s="7">
        <v>45804</v>
      </c>
      <c r="E118" s="7">
        <v>48099</v>
      </c>
      <c r="F118" s="24">
        <f>E118-F50-F157</f>
        <v>47852.75</v>
      </c>
      <c r="G118" s="24">
        <f t="shared" ref="G118:K118" si="93">F118-G50-G157</f>
        <v>49678.79</v>
      </c>
      <c r="H118" s="24">
        <f t="shared" si="93"/>
        <v>49854.83</v>
      </c>
      <c r="I118" s="24">
        <f t="shared" si="93"/>
        <v>50065.636160817769</v>
      </c>
      <c r="J118" s="24">
        <f t="shared" si="93"/>
        <v>50213.966577352563</v>
      </c>
      <c r="K118" s="24">
        <f t="shared" si="93"/>
        <v>50290.078561998336</v>
      </c>
      <c r="L118" s="24">
        <f t="shared" ref="L118:P118" si="94">K118-L50-L157</f>
        <v>50293.249930436192</v>
      </c>
      <c r="M118" s="24">
        <f t="shared" si="94"/>
        <v>50222.751276504045</v>
      </c>
      <c r="N118" s="24">
        <f t="shared" si="94"/>
        <v>50077.845899978209</v>
      </c>
      <c r="O118" s="24">
        <f t="shared" si="94"/>
        <v>49857.789733632744</v>
      </c>
      <c r="P118" s="24">
        <f t="shared" si="94"/>
        <v>49561.831269569455</v>
      </c>
      <c r="Q118" s="6"/>
      <c r="R118" s="6"/>
      <c r="S118" s="6"/>
      <c r="T118" s="6"/>
      <c r="U118" s="6"/>
      <c r="V118" s="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</row>
    <row r="119" spans="1:111" x14ac:dyDescent="0.45">
      <c r="A119" s="1" t="s">
        <v>37</v>
      </c>
      <c r="B119" s="1"/>
      <c r="C119" s="16">
        <f t="shared" ref="C119:J119" si="95">C29/C118</f>
        <v>1.3104659804959349</v>
      </c>
      <c r="D119" s="16">
        <f t="shared" si="95"/>
        <v>1.085385555846651</v>
      </c>
      <c r="E119" s="16">
        <f t="shared" si="95"/>
        <v>0.87357325516122997</v>
      </c>
      <c r="F119" s="16">
        <f t="shared" si="95"/>
        <v>0.30426673493163925</v>
      </c>
      <c r="G119" s="16">
        <f t="shared" si="95"/>
        <v>1.1998470197668758</v>
      </c>
      <c r="H119" s="16">
        <f t="shared" si="95"/>
        <v>1.2780281567740333</v>
      </c>
      <c r="I119" s="16">
        <f t="shared" si="95"/>
        <v>1.3432172377527729</v>
      </c>
      <c r="J119" s="16">
        <f t="shared" si="95"/>
        <v>1.3575861975578449</v>
      </c>
      <c r="K119" s="16">
        <f t="shared" ref="K119:P119" si="96">K29/K118</f>
        <v>1.3690868616294585</v>
      </c>
      <c r="L119" s="16">
        <f t="shared" si="96"/>
        <v>1.3826905356887038</v>
      </c>
      <c r="M119" s="16">
        <f t="shared" si="96"/>
        <v>1.3984777597713498</v>
      </c>
      <c r="N119" s="16">
        <f t="shared" si="96"/>
        <v>1.4165496423978001</v>
      </c>
      <c r="O119" s="16">
        <f t="shared" si="96"/>
        <v>1.4370298529369359</v>
      </c>
      <c r="P119" s="16">
        <f t="shared" si="96"/>
        <v>1.4600671871380266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</row>
    <row r="120" spans="1:111" x14ac:dyDescent="0.45">
      <c r="A120" s="1" t="s">
        <v>38</v>
      </c>
      <c r="B120" s="1"/>
      <c r="C120" s="15"/>
      <c r="D120" s="15">
        <f>D50/C50-1</f>
        <v>0.66293279022403251</v>
      </c>
      <c r="E120" s="32">
        <f>(E50+F50)/D50-1</f>
        <v>0.13288426209430493</v>
      </c>
      <c r="F120" s="32"/>
      <c r="G120" s="15">
        <f>G50/(E50+F50)-1</f>
        <v>1.3513513513513598E-2</v>
      </c>
      <c r="H120" s="15">
        <f>H50/G50-1</f>
        <v>-0.4</v>
      </c>
      <c r="I120" s="15">
        <f>I98</f>
        <v>5.5451627030119299E-2</v>
      </c>
      <c r="J120" s="15">
        <f t="shared" ref="J120:P120" si="97">J98</f>
        <v>1.3691833194448222E-2</v>
      </c>
      <c r="K120" s="15">
        <f t="shared" si="97"/>
        <v>9.9999999999997868E-3</v>
      </c>
      <c r="L120" s="15">
        <f t="shared" si="97"/>
        <v>1.0000000000000231E-2</v>
      </c>
      <c r="M120" s="15">
        <f t="shared" si="97"/>
        <v>9.9999999999997868E-3</v>
      </c>
      <c r="N120" s="15">
        <f t="shared" si="97"/>
        <v>1.0000000000000009E-2</v>
      </c>
      <c r="O120" s="15">
        <f t="shared" si="97"/>
        <v>1.0000000000000009E-2</v>
      </c>
      <c r="P120" s="15">
        <f t="shared" si="97"/>
        <v>1.0000000000000009E-2</v>
      </c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</row>
    <row r="121" spans="1:111" x14ac:dyDescent="0.45">
      <c r="A121" s="1" t="s">
        <v>39</v>
      </c>
      <c r="B121" s="1"/>
      <c r="C121" s="15">
        <f>C157/C29</f>
        <v>3.8583164335063418E-2</v>
      </c>
      <c r="D121" s="15">
        <f>D157/D29</f>
        <v>4.7128633209292968E-2</v>
      </c>
      <c r="E121" s="15">
        <f>E157/E29</f>
        <v>4.3909752963015851E-2</v>
      </c>
      <c r="F121" s="15">
        <f t="shared" ref="F121:P121" si="98">F157/F29</f>
        <v>3.167925824175824E-2</v>
      </c>
      <c r="G121" s="15">
        <f t="shared" si="98"/>
        <v>3.2277445171270083E-2</v>
      </c>
      <c r="H121" s="15">
        <f t="shared" si="98"/>
        <v>3.2550129013559151E-2</v>
      </c>
      <c r="I121" s="15">
        <f>I157/I29</f>
        <v>3.2178310147699632E-2</v>
      </c>
      <c r="J121" s="15">
        <f t="shared" si="98"/>
        <v>3.3137122974301804E-2</v>
      </c>
      <c r="K121" s="15">
        <f t="shared" si="98"/>
        <v>3.4207568080407952E-2</v>
      </c>
      <c r="L121" s="15">
        <f t="shared" si="98"/>
        <v>3.5267414720116991E-2</v>
      </c>
      <c r="M121" s="15">
        <f t="shared" si="98"/>
        <v>3.6316767828739827E-2</v>
      </c>
      <c r="N121" s="15">
        <f t="shared" si="98"/>
        <v>3.7355731302623804E-2</v>
      </c>
      <c r="O121" s="15">
        <f t="shared" si="98"/>
        <v>3.8384408009439631E-2</v>
      </c>
      <c r="P121" s="15">
        <f t="shared" si="98"/>
        <v>3.9402899798366198E-2</v>
      </c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</row>
    <row r="122" spans="1:111" x14ac:dyDescent="0.45">
      <c r="A122" s="1" t="s">
        <v>40</v>
      </c>
      <c r="B122" s="1"/>
      <c r="C122" s="17">
        <f>(10598-(12265-1744))/C29</f>
        <v>1.323342384766095E-3</v>
      </c>
      <c r="D122" s="17">
        <f>(12248-(13131-1300))/D29</f>
        <v>8.3878105199637933E-3</v>
      </c>
      <c r="E122" s="15">
        <v>0.01</v>
      </c>
      <c r="F122" s="15">
        <v>0.01</v>
      </c>
      <c r="G122" s="15">
        <v>0.01</v>
      </c>
      <c r="H122" s="15">
        <v>0.01</v>
      </c>
      <c r="I122" s="15">
        <v>0.01</v>
      </c>
      <c r="J122" s="15">
        <v>0.01</v>
      </c>
      <c r="K122" s="15">
        <v>0.01</v>
      </c>
      <c r="L122" s="15">
        <v>0.01</v>
      </c>
      <c r="M122" s="15">
        <v>0.01</v>
      </c>
      <c r="N122" s="15">
        <v>0.01</v>
      </c>
      <c r="O122" s="15">
        <v>0.01</v>
      </c>
      <c r="P122" s="15">
        <v>0.01</v>
      </c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</row>
    <row r="123" spans="1:111" x14ac:dyDescent="0.45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</row>
    <row r="124" spans="1:111" x14ac:dyDescent="0.45">
      <c r="A124" s="1" t="s">
        <v>41</v>
      </c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</row>
    <row r="125" spans="1:111" x14ac:dyDescent="0.45">
      <c r="A125" s="1"/>
      <c r="B125" s="1" t="s">
        <v>42</v>
      </c>
      <c r="C125" s="19">
        <v>4.4999999999999998E-2</v>
      </c>
      <c r="E125" s="15"/>
      <c r="F125" s="1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</row>
    <row r="126" spans="1:111" x14ac:dyDescent="0.45">
      <c r="A126" s="1"/>
      <c r="B126" s="1" t="s">
        <v>43</v>
      </c>
      <c r="C126" s="17">
        <v>0.06</v>
      </c>
      <c r="E126" s="15"/>
      <c r="F126" s="1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</row>
    <row r="127" spans="1:111" x14ac:dyDescent="0.45">
      <c r="A127" s="1"/>
      <c r="B127" s="1" t="s">
        <v>44</v>
      </c>
      <c r="C127">
        <v>1</v>
      </c>
      <c r="E127" s="16"/>
      <c r="F127" s="1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</row>
    <row r="128" spans="1:111" x14ac:dyDescent="0.45">
      <c r="A128" s="1"/>
      <c r="B128" s="1" t="s">
        <v>45</v>
      </c>
      <c r="C128" s="19">
        <f>C125+C127*C126</f>
        <v>0.105</v>
      </c>
      <c r="E128" s="15"/>
      <c r="F128" s="1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</row>
    <row r="129" spans="1:111" x14ac:dyDescent="0.45">
      <c r="A129" s="1"/>
      <c r="B129" s="1" t="s">
        <v>46</v>
      </c>
      <c r="C129" s="19">
        <v>4.7E-2</v>
      </c>
      <c r="E129" s="15"/>
      <c r="F129" s="1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</row>
    <row r="130" spans="1:111" x14ac:dyDescent="0.45">
      <c r="A130" s="1"/>
      <c r="B130" s="1" t="s">
        <v>47</v>
      </c>
      <c r="C130" s="19">
        <f>C114</f>
        <v>1.2999999999999999E-2</v>
      </c>
      <c r="E130" s="15"/>
      <c r="F130" s="1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</row>
    <row r="131" spans="1:111" x14ac:dyDescent="0.45">
      <c r="A131" s="1"/>
      <c r="B131" s="1" t="s">
        <v>48</v>
      </c>
      <c r="C131">
        <v>0.5</v>
      </c>
      <c r="E131" s="15"/>
      <c r="F131" s="1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</row>
    <row r="132" spans="1:111" x14ac:dyDescent="0.45">
      <c r="A132" s="1"/>
      <c r="B132" s="1" t="s">
        <v>49</v>
      </c>
      <c r="C132" s="20">
        <f>C128*(1-C131)+C129*(1-C130)*C131</f>
        <v>7.5694499999999998E-2</v>
      </c>
      <c r="E132" s="15"/>
      <c r="F132" s="1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</row>
    <row r="133" spans="1:111" x14ac:dyDescent="0.45">
      <c r="A133" s="1"/>
      <c r="B133" s="1"/>
      <c r="C133" s="1">
        <v>0</v>
      </c>
      <c r="D133" s="1">
        <v>0</v>
      </c>
      <c r="E133" s="1">
        <v>0</v>
      </c>
      <c r="F133" s="1">
        <f>0.5*3</f>
        <v>1.5</v>
      </c>
      <c r="G133" s="1">
        <f>6+F133</f>
        <v>7.5</v>
      </c>
      <c r="H133" s="1">
        <f>12+G133</f>
        <v>19.5</v>
      </c>
      <c r="I133" s="1">
        <f t="shared" ref="I133:P133" si="99">12+H133</f>
        <v>31.5</v>
      </c>
      <c r="J133" s="1">
        <f t="shared" si="99"/>
        <v>43.5</v>
      </c>
      <c r="K133" s="1">
        <f t="shared" si="99"/>
        <v>55.5</v>
      </c>
      <c r="L133" s="1">
        <f t="shared" si="99"/>
        <v>67.5</v>
      </c>
      <c r="M133" s="1">
        <f t="shared" si="99"/>
        <v>79.5</v>
      </c>
      <c r="N133" s="1">
        <f t="shared" si="99"/>
        <v>91.5</v>
      </c>
      <c r="O133" s="1">
        <f t="shared" si="99"/>
        <v>103.5</v>
      </c>
      <c r="P133" s="1">
        <f t="shared" si="99"/>
        <v>115.5</v>
      </c>
      <c r="Q133" s="1">
        <f>P133+6</f>
        <v>121.5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</row>
    <row r="134" spans="1:11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</row>
    <row r="135" spans="1:111" ht="15.75" x14ac:dyDescent="0.5">
      <c r="A135" s="31" t="s">
        <v>55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</row>
    <row r="136" spans="1:111" x14ac:dyDescent="0.45">
      <c r="A136" s="30" t="s">
        <v>75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</row>
    <row r="137" spans="1:111" x14ac:dyDescent="0.45">
      <c r="A137" s="30" t="s">
        <v>56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</row>
    <row r="138" spans="1:111" x14ac:dyDescent="0.45">
      <c r="A138" s="30" t="s">
        <v>57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</row>
    <row r="139" spans="1:11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</row>
    <row r="140" spans="1:111" x14ac:dyDescent="0.45">
      <c r="A140" s="1"/>
      <c r="B140" s="1"/>
      <c r="C140" s="1">
        <v>2022</v>
      </c>
      <c r="D140" s="1">
        <f t="shared" ref="D140:K140" si="100">+C140+1</f>
        <v>2023</v>
      </c>
      <c r="E140" s="2" t="s">
        <v>59</v>
      </c>
      <c r="F140" s="2" t="s">
        <v>58</v>
      </c>
      <c r="G140" s="1">
        <v>2025</v>
      </c>
      <c r="H140" s="1">
        <f t="shared" si="100"/>
        <v>2026</v>
      </c>
      <c r="I140" s="1">
        <f t="shared" si="100"/>
        <v>2027</v>
      </c>
      <c r="J140" s="1">
        <f t="shared" si="100"/>
        <v>2028</v>
      </c>
      <c r="K140" s="1">
        <f t="shared" si="100"/>
        <v>2029</v>
      </c>
      <c r="L140" s="1">
        <f t="shared" ref="L140" si="101">+K140+1</f>
        <v>2030</v>
      </c>
      <c r="M140" s="1">
        <f t="shared" ref="M140" si="102">+L140+1</f>
        <v>2031</v>
      </c>
      <c r="N140" s="1">
        <f t="shared" ref="N140" si="103">+M140+1</f>
        <v>2032</v>
      </c>
      <c r="O140" s="1">
        <f t="shared" ref="O140" si="104">+N140+1</f>
        <v>2033</v>
      </c>
      <c r="P140" s="1">
        <f t="shared" ref="P140" si="105">+O140+1</f>
        <v>2034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</row>
    <row r="141" spans="1:111" x14ac:dyDescent="0.45">
      <c r="A141" s="1"/>
      <c r="B141" s="1"/>
      <c r="C141" s="3" t="s">
        <v>3</v>
      </c>
      <c r="D141" s="3" t="s">
        <v>3</v>
      </c>
      <c r="E141" s="3" t="s">
        <v>3</v>
      </c>
      <c r="F141" s="21" t="s">
        <v>3</v>
      </c>
      <c r="G141" s="3" t="s">
        <v>3</v>
      </c>
      <c r="H141" s="3" t="s">
        <v>3</v>
      </c>
      <c r="I141" s="3" t="s">
        <v>3</v>
      </c>
      <c r="J141" s="3" t="s">
        <v>3</v>
      </c>
      <c r="K141" s="3" t="s">
        <v>3</v>
      </c>
      <c r="L141" s="3" t="s">
        <v>3</v>
      </c>
      <c r="M141" s="3" t="s">
        <v>3</v>
      </c>
      <c r="N141" s="3" t="s">
        <v>3</v>
      </c>
      <c r="O141" s="3" t="s">
        <v>3</v>
      </c>
      <c r="P141" s="3" t="s">
        <v>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</row>
    <row r="142" spans="1:111" x14ac:dyDescent="0.45">
      <c r="A142" s="8" t="s">
        <v>50</v>
      </c>
      <c r="B142" s="1"/>
      <c r="C142" s="6"/>
      <c r="D142" s="6"/>
      <c r="G142" s="6">
        <f>$E$118/25</f>
        <v>1923.96</v>
      </c>
      <c r="H142" s="6">
        <f t="shared" ref="H142:P142" si="106">$E$118/25</f>
        <v>1923.96</v>
      </c>
      <c r="I142" s="6">
        <f t="shared" si="106"/>
        <v>1923.96</v>
      </c>
      <c r="J142" s="6">
        <f t="shared" si="106"/>
        <v>1923.96</v>
      </c>
      <c r="K142" s="6">
        <f t="shared" si="106"/>
        <v>1923.96</v>
      </c>
      <c r="L142" s="6">
        <f t="shared" si="106"/>
        <v>1923.96</v>
      </c>
      <c r="M142" s="6">
        <f t="shared" si="106"/>
        <v>1923.96</v>
      </c>
      <c r="N142" s="6">
        <f t="shared" si="106"/>
        <v>1923.96</v>
      </c>
      <c r="O142" s="6">
        <f t="shared" si="106"/>
        <v>1923.96</v>
      </c>
      <c r="P142" s="6">
        <f t="shared" si="106"/>
        <v>1923.96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</row>
    <row r="143" spans="1:111" x14ac:dyDescent="0.45">
      <c r="A143" s="8" t="str">
        <f>TEXT(G$140,0)&amp;" Capital Expenditures"</f>
        <v>2025 Capital Expenditures</v>
      </c>
      <c r="B143" s="1"/>
      <c r="C143" s="6"/>
      <c r="D143" s="6"/>
      <c r="E143" s="6"/>
      <c r="F143" s="6"/>
      <c r="G143" s="6"/>
      <c r="H143" s="6">
        <f>-$G$50/25</f>
        <v>150</v>
      </c>
      <c r="I143" s="6">
        <f t="shared" ref="I143:P143" si="107">-$G$50/25</f>
        <v>150</v>
      </c>
      <c r="J143" s="6">
        <f>-$G$50/25</f>
        <v>150</v>
      </c>
      <c r="K143" s="6">
        <f t="shared" si="107"/>
        <v>150</v>
      </c>
      <c r="L143" s="6">
        <f t="shared" si="107"/>
        <v>150</v>
      </c>
      <c r="M143" s="6">
        <f t="shared" si="107"/>
        <v>150</v>
      </c>
      <c r="N143" s="6">
        <f t="shared" si="107"/>
        <v>150</v>
      </c>
      <c r="O143" s="6">
        <f t="shared" si="107"/>
        <v>150</v>
      </c>
      <c r="P143" s="6">
        <f t="shared" si="107"/>
        <v>150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</row>
    <row r="144" spans="1:111" x14ac:dyDescent="0.45">
      <c r="A144" s="8" t="str">
        <f>TEXT(H$140,0)&amp;" Capital Expenditures"</f>
        <v>2026 Capital Expenditures</v>
      </c>
      <c r="B144" s="1"/>
      <c r="C144" s="6"/>
      <c r="D144" s="6"/>
      <c r="E144" s="6"/>
      <c r="F144" s="6"/>
      <c r="G144" s="6"/>
      <c r="H144" s="6"/>
      <c r="I144" s="6">
        <f>-$H$50/25</f>
        <v>90</v>
      </c>
      <c r="J144" s="6">
        <f t="shared" ref="J144:P144" si="108">-$H$50/25</f>
        <v>90</v>
      </c>
      <c r="K144" s="6">
        <f t="shared" si="108"/>
        <v>90</v>
      </c>
      <c r="L144" s="6">
        <f t="shared" si="108"/>
        <v>90</v>
      </c>
      <c r="M144" s="6">
        <f t="shared" si="108"/>
        <v>90</v>
      </c>
      <c r="N144" s="6">
        <f t="shared" si="108"/>
        <v>90</v>
      </c>
      <c r="O144" s="6">
        <f t="shared" si="108"/>
        <v>90</v>
      </c>
      <c r="P144" s="6">
        <f t="shared" si="108"/>
        <v>90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</row>
    <row r="145" spans="1:111" x14ac:dyDescent="0.45">
      <c r="A145" s="8" t="str">
        <f>TEXT(I$140,0)&amp;" Capital Expenditures"</f>
        <v>2027 Capital Expenditures</v>
      </c>
      <c r="B145" s="1"/>
      <c r="C145" s="6"/>
      <c r="D145" s="6"/>
      <c r="E145" s="6"/>
      <c r="F145" s="6"/>
      <c r="G145" s="6"/>
      <c r="H145" s="6"/>
      <c r="I145" s="6"/>
      <c r="J145" s="6">
        <f>-$I$50/25</f>
        <v>94.990646432710747</v>
      </c>
      <c r="K145" s="6">
        <f t="shared" ref="K145:P145" si="109">-$I$50/25</f>
        <v>94.990646432710747</v>
      </c>
      <c r="L145" s="6">
        <f t="shared" si="109"/>
        <v>94.990646432710747</v>
      </c>
      <c r="M145" s="6">
        <f t="shared" si="109"/>
        <v>94.990646432710747</v>
      </c>
      <c r="N145" s="6">
        <f t="shared" si="109"/>
        <v>94.990646432710747</v>
      </c>
      <c r="O145" s="6">
        <f t="shared" si="109"/>
        <v>94.990646432710747</v>
      </c>
      <c r="P145" s="6">
        <f t="shared" si="109"/>
        <v>94.990646432710747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</row>
    <row r="146" spans="1:111" x14ac:dyDescent="0.45">
      <c r="A146" s="8" t="str">
        <f>TEXT(J$140,0)&amp;" Capital Expenditures"</f>
        <v>2028 Capital Expenditures</v>
      </c>
      <c r="B146" s="1"/>
      <c r="C146" s="6"/>
      <c r="D146" s="6"/>
      <c r="E146" s="6"/>
      <c r="F146" s="6"/>
      <c r="G146" s="6"/>
      <c r="H146" s="6"/>
      <c r="I146" s="6"/>
      <c r="J146" s="6"/>
      <c r="K146" s="6">
        <f>-$J$50/25</f>
        <v>96.291242518700244</v>
      </c>
      <c r="L146" s="6">
        <f t="shared" ref="L146:P146" si="110">-$J$50/25</f>
        <v>96.291242518700244</v>
      </c>
      <c r="M146" s="6">
        <f t="shared" si="110"/>
        <v>96.291242518700244</v>
      </c>
      <c r="N146" s="6">
        <f t="shared" si="110"/>
        <v>96.291242518700244</v>
      </c>
      <c r="O146" s="6">
        <f t="shared" si="110"/>
        <v>96.291242518700244</v>
      </c>
      <c r="P146" s="6">
        <f t="shared" si="110"/>
        <v>96.291242518700244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</row>
    <row r="147" spans="1:111" x14ac:dyDescent="0.45">
      <c r="A147" s="8" t="str">
        <f>TEXT(K$140,0)&amp;" Capital Expenditures"</f>
        <v>2029 Capital Expenditures</v>
      </c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>
        <f>-$K$50/25</f>
        <v>97.254154943887229</v>
      </c>
      <c r="M147" s="6">
        <f t="shared" ref="M147:P147" si="111">-$K$50/25</f>
        <v>97.254154943887229</v>
      </c>
      <c r="N147" s="6">
        <f t="shared" si="111"/>
        <v>97.254154943887229</v>
      </c>
      <c r="O147" s="6">
        <f t="shared" si="111"/>
        <v>97.254154943887229</v>
      </c>
      <c r="P147" s="6">
        <f t="shared" si="111"/>
        <v>97.254154943887229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</row>
    <row r="148" spans="1:111" x14ac:dyDescent="0.45">
      <c r="A148" s="8" t="str">
        <f>TEXT(L$140,0)&amp;" Capital Expenditures"</f>
        <v>2030 Capital Expenditures</v>
      </c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>
        <f>-$L$50/25</f>
        <v>98.226696493326131</v>
      </c>
      <c r="N148" s="6">
        <f t="shared" ref="N148:P148" si="112">-$L$50/25</f>
        <v>98.226696493326131</v>
      </c>
      <c r="O148" s="6">
        <f t="shared" si="112"/>
        <v>98.226696493326131</v>
      </c>
      <c r="P148" s="6">
        <f t="shared" si="112"/>
        <v>98.226696493326131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</row>
    <row r="149" spans="1:111" x14ac:dyDescent="0.45">
      <c r="A149" s="8" t="str">
        <f>TEXT(M$140,0)&amp;" Capital Expenditures"</f>
        <v>2031 Capital Expenditures</v>
      </c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>
        <f>-$M$50/25</f>
        <v>99.208963458259362</v>
      </c>
      <c r="O149" s="6">
        <f t="shared" ref="O149:P149" si="113">-$M$50/25</f>
        <v>99.208963458259362</v>
      </c>
      <c r="P149" s="6">
        <f t="shared" si="113"/>
        <v>99.208963458259362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</row>
    <row r="150" spans="1:111" x14ac:dyDescent="0.45">
      <c r="A150" s="8" t="str">
        <f>TEXT(N$140,0)&amp;" Capital Expenditures"</f>
        <v>2032 Capital Expenditures</v>
      </c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f>-$N$50/25</f>
        <v>100.20105309284196</v>
      </c>
      <c r="P150" s="6">
        <f>-$N$50/25</f>
        <v>100.20105309284196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</row>
    <row r="151" spans="1:111" x14ac:dyDescent="0.45">
      <c r="A151" s="8" t="str">
        <f>TEXT(O$140,0)&amp;" Capital Expenditures"</f>
        <v>2033 Capital Expenditures</v>
      </c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f>-O50/25</f>
        <v>101.20306362377038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</row>
    <row r="152" spans="1:111" x14ac:dyDescent="0.45">
      <c r="A152" s="8" t="str">
        <f>TEXT(P$140,0)&amp;" Capital Expenditures"</f>
        <v>2034 Capital Expenditures</v>
      </c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</row>
    <row r="153" spans="1:111" x14ac:dyDescent="0.45">
      <c r="A153" s="1"/>
      <c r="B153" s="1"/>
      <c r="C153" s="3"/>
      <c r="D153" s="3" t="s">
        <v>3</v>
      </c>
      <c r="E153" s="3" t="s">
        <v>3</v>
      </c>
      <c r="F153" s="21" t="s">
        <v>3</v>
      </c>
      <c r="G153" s="3" t="s">
        <v>3</v>
      </c>
      <c r="H153" s="3" t="s">
        <v>3</v>
      </c>
      <c r="I153" s="3" t="s">
        <v>3</v>
      </c>
      <c r="J153" s="3" t="s">
        <v>3</v>
      </c>
      <c r="K153" s="3" t="s">
        <v>3</v>
      </c>
      <c r="L153" s="3" t="s">
        <v>3</v>
      </c>
      <c r="M153" s="3" t="s">
        <v>3</v>
      </c>
      <c r="N153" s="3" t="s">
        <v>3</v>
      </c>
      <c r="O153" s="3" t="s">
        <v>3</v>
      </c>
      <c r="P153" s="3" t="s">
        <v>3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</row>
    <row r="154" spans="1:111" x14ac:dyDescent="0.45">
      <c r="A154" s="1" t="s">
        <v>51</v>
      </c>
      <c r="B154" s="1"/>
      <c r="C154" s="6">
        <f>1797</f>
        <v>1797</v>
      </c>
      <c r="D154" s="6">
        <f>1871</f>
        <v>1871</v>
      </c>
      <c r="E154" s="6">
        <f>1479</f>
        <v>1479</v>
      </c>
      <c r="F154" s="6"/>
      <c r="G154" s="6">
        <f>SUM(G142:G152)</f>
        <v>1923.96</v>
      </c>
      <c r="H154" s="6">
        <f t="shared" ref="H154:K154" si="114">SUM(H142:H152)</f>
        <v>2073.96</v>
      </c>
      <c r="I154" s="6">
        <f t="shared" si="114"/>
        <v>2163.96</v>
      </c>
      <c r="J154" s="6">
        <f t="shared" si="114"/>
        <v>2258.950646432711</v>
      </c>
      <c r="K154" s="6">
        <f t="shared" si="114"/>
        <v>2355.2418889514111</v>
      </c>
      <c r="L154" s="6">
        <f>SUM(L142:L152)</f>
        <v>2452.4960438952985</v>
      </c>
      <c r="M154" s="6">
        <f t="shared" ref="M154:P154" si="115">SUM(M142:M152)</f>
        <v>2550.7227403886245</v>
      </c>
      <c r="N154" s="6">
        <f t="shared" si="115"/>
        <v>2649.9317038468839</v>
      </c>
      <c r="O154" s="6">
        <f t="shared" si="115"/>
        <v>2750.1327569397258</v>
      </c>
      <c r="P154" s="6">
        <f t="shared" si="115"/>
        <v>2851.3358205634963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</row>
    <row r="155" spans="1:111" x14ac:dyDescent="0.45">
      <c r="A155" s="1" t="s">
        <v>52</v>
      </c>
      <c r="B155" s="1"/>
      <c r="C155" s="6">
        <f>177+51+220</f>
        <v>448</v>
      </c>
      <c r="D155" s="6">
        <f>201+64+207</f>
        <v>472</v>
      </c>
      <c r="E155" s="6">
        <f>155+42+169</f>
        <v>366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</row>
    <row r="156" spans="1:111" x14ac:dyDescent="0.45">
      <c r="A156" s="1"/>
      <c r="B156" s="1"/>
      <c r="C156" s="3" t="s">
        <v>3</v>
      </c>
      <c r="D156" s="3" t="s">
        <v>3</v>
      </c>
      <c r="E156" s="3" t="s">
        <v>3</v>
      </c>
      <c r="F156" s="21" t="s">
        <v>3</v>
      </c>
      <c r="G156" s="3" t="s">
        <v>3</v>
      </c>
      <c r="H156" s="3" t="s">
        <v>3</v>
      </c>
      <c r="I156" s="3" t="s">
        <v>3</v>
      </c>
      <c r="J156" s="3" t="s">
        <v>3</v>
      </c>
      <c r="K156" s="3" t="s">
        <v>3</v>
      </c>
      <c r="L156" s="3" t="s">
        <v>3</v>
      </c>
      <c r="M156" s="3" t="s">
        <v>3</v>
      </c>
      <c r="N156" s="3" t="s">
        <v>3</v>
      </c>
      <c r="O156" s="3" t="s">
        <v>3</v>
      </c>
      <c r="P156" s="3" t="s">
        <v>3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</row>
    <row r="157" spans="1:111" x14ac:dyDescent="0.45">
      <c r="A157" s="1" t="s">
        <v>53</v>
      </c>
      <c r="B157" s="1"/>
      <c r="C157" s="6">
        <f>C154+C155</f>
        <v>2245</v>
      </c>
      <c r="D157" s="6">
        <f>D154+D155</f>
        <v>2343</v>
      </c>
      <c r="E157" s="6">
        <f>E154+E155</f>
        <v>1845</v>
      </c>
      <c r="F157" s="6">
        <f>E157*1/4</f>
        <v>461.25</v>
      </c>
      <c r="G157" s="6">
        <f>G154+G155</f>
        <v>1923.96</v>
      </c>
      <c r="H157" s="6">
        <f t="shared" ref="H157:K157" si="116">H154+H155</f>
        <v>2073.96</v>
      </c>
      <c r="I157" s="6">
        <f t="shared" si="116"/>
        <v>2163.96</v>
      </c>
      <c r="J157" s="6">
        <f t="shared" si="116"/>
        <v>2258.950646432711</v>
      </c>
      <c r="K157" s="6">
        <f t="shared" si="116"/>
        <v>2355.2418889514111</v>
      </c>
      <c r="L157" s="6">
        <f>L154+L155</f>
        <v>2452.4960438952985</v>
      </c>
      <c r="M157" s="6">
        <f t="shared" ref="M157:P157" si="117">M154+M155</f>
        <v>2550.7227403886245</v>
      </c>
      <c r="N157" s="6">
        <f t="shared" si="117"/>
        <v>2649.9317038468839</v>
      </c>
      <c r="O157" s="6">
        <f t="shared" si="117"/>
        <v>2750.1327569397258</v>
      </c>
      <c r="P157" s="6">
        <f t="shared" si="117"/>
        <v>2851.3358205634963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</row>
    <row r="158" spans="1:111" x14ac:dyDescent="0.45">
      <c r="A158" s="1"/>
      <c r="B158" s="1"/>
      <c r="C158" s="14" t="s">
        <v>54</v>
      </c>
      <c r="D158" s="14" t="s">
        <v>54</v>
      </c>
      <c r="E158" s="14" t="s">
        <v>54</v>
      </c>
      <c r="F158" s="14" t="s">
        <v>54</v>
      </c>
      <c r="G158" s="14" t="s">
        <v>54</v>
      </c>
      <c r="H158" s="14" t="s">
        <v>54</v>
      </c>
      <c r="I158" s="14" t="s">
        <v>54</v>
      </c>
      <c r="J158" s="14" t="s">
        <v>54</v>
      </c>
      <c r="K158" s="14" t="s">
        <v>54</v>
      </c>
      <c r="L158" s="14" t="s">
        <v>54</v>
      </c>
      <c r="M158" s="14" t="s">
        <v>54</v>
      </c>
      <c r="N158" s="14" t="s">
        <v>54</v>
      </c>
      <c r="O158" s="14" t="s">
        <v>54</v>
      </c>
      <c r="P158" s="14" t="s">
        <v>54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</row>
    <row r="159" spans="1:111" x14ac:dyDescent="0.45">
      <c r="A159" s="1"/>
      <c r="B159" s="1"/>
      <c r="C159" s="23"/>
      <c r="D159" s="23"/>
      <c r="E159" s="2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</row>
    <row r="160" spans="1:111" x14ac:dyDescent="0.45">
      <c r="A160" s="1"/>
      <c r="B160" s="1"/>
      <c r="C160" s="2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</row>
    <row r="161" spans="1:11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</row>
    <row r="162" spans="1:11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</row>
    <row r="163" spans="1:11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</row>
    <row r="164" spans="1:11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</row>
    <row r="165" spans="1:11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</row>
    <row r="166" spans="1:11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</row>
    <row r="167" spans="1:11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</row>
    <row r="168" spans="1:11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</row>
    <row r="169" spans="1:11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</row>
    <row r="170" spans="1:11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</row>
    <row r="171" spans="1:11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</row>
    <row r="172" spans="1:11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</row>
    <row r="173" spans="1:11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</row>
    <row r="174" spans="1:11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</row>
    <row r="175" spans="1:11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</row>
    <row r="176" spans="1:11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</row>
    <row r="177" spans="1:11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</row>
    <row r="178" spans="1:11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</row>
    <row r="179" spans="1:11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</row>
    <row r="180" spans="1:11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</row>
    <row r="181" spans="1:11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</row>
    <row r="182" spans="1:11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</row>
    <row r="183" spans="1:11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</row>
    <row r="184" spans="1:11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</row>
    <row r="185" spans="1:11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</row>
    <row r="186" spans="1:11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</row>
    <row r="187" spans="1:11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</row>
    <row r="188" spans="1:11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</row>
    <row r="189" spans="1:11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</row>
    <row r="190" spans="1:11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</row>
    <row r="191" spans="1:11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</row>
    <row r="192" spans="1:11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</row>
    <row r="193" spans="1:11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</row>
    <row r="194" spans="1:11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</row>
    <row r="195" spans="1:11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</row>
    <row r="196" spans="1:11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</row>
    <row r="197" spans="1:11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</row>
    <row r="198" spans="1:11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</row>
    <row r="199" spans="1:11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</row>
    <row r="200" spans="1:11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</row>
    <row r="201" spans="1:11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</row>
    <row r="202" spans="1:11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</row>
    <row r="203" spans="1:11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</row>
    <row r="204" spans="1:11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</row>
    <row r="205" spans="1:11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</row>
    <row r="206" spans="1:11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</row>
    <row r="207" spans="1:11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</row>
    <row r="208" spans="1:11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</row>
    <row r="209" spans="1:11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</row>
    <row r="210" spans="1:11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</row>
    <row r="211" spans="1:11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</row>
    <row r="212" spans="1:11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</row>
    <row r="213" spans="1:11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</row>
    <row r="214" spans="1:11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</row>
    <row r="215" spans="1:11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</row>
    <row r="216" spans="1:11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</row>
    <row r="217" spans="1:11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</row>
    <row r="218" spans="1:11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</row>
    <row r="219" spans="1:11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</row>
    <row r="220" spans="1:11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</row>
    <row r="221" spans="1:11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</row>
    <row r="222" spans="1:11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</row>
    <row r="223" spans="1:11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</row>
    <row r="224" spans="1:11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</row>
    <row r="225" spans="1:11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</row>
    <row r="226" spans="1:11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</row>
    <row r="227" spans="1:11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</row>
    <row r="228" spans="1:11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</row>
    <row r="229" spans="1:11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</row>
    <row r="230" spans="1:11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</row>
    <row r="231" spans="1:11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</row>
    <row r="232" spans="1:11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</row>
    <row r="233" spans="1:11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</row>
    <row r="234" spans="1:11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</row>
    <row r="235" spans="1:11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</row>
    <row r="236" spans="1:11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</row>
    <row r="237" spans="1:11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</row>
    <row r="238" spans="1:11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</row>
    <row r="239" spans="1:11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</row>
    <row r="240" spans="1:11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</row>
    <row r="241" spans="1:11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</row>
    <row r="242" spans="1:11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</row>
    <row r="243" spans="1:11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</row>
    <row r="244" spans="1:11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</row>
    <row r="245" spans="1:11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</row>
    <row r="246" spans="1:11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</row>
    <row r="247" spans="1:11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</row>
    <row r="248" spans="1:11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</row>
    <row r="249" spans="1:11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</row>
    <row r="250" spans="1:11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</row>
    <row r="251" spans="1:11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</row>
    <row r="252" spans="1:11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</row>
    <row r="253" spans="1:11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</row>
    <row r="254" spans="1:11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</row>
    <row r="255" spans="1:11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</row>
    <row r="256" spans="1:11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</row>
    <row r="257" spans="1:11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</row>
    <row r="258" spans="1:11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</row>
    <row r="259" spans="1:11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</row>
    <row r="260" spans="1:11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</row>
    <row r="261" spans="1:11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</row>
    <row r="262" spans="1:11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</row>
    <row r="263" spans="1:11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</row>
    <row r="264" spans="1:11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</row>
    <row r="265" spans="1:11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</row>
    <row r="266" spans="1:11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</row>
    <row r="267" spans="1:11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</row>
    <row r="268" spans="1:11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</row>
    <row r="269" spans="1:11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</row>
    <row r="270" spans="1:11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</row>
    <row r="271" spans="1:11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</row>
    <row r="272" spans="1:11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</row>
    <row r="273" spans="1:11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</row>
    <row r="274" spans="1:11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</row>
    <row r="275" spans="1:11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</row>
    <row r="276" spans="1:11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</row>
    <row r="277" spans="1:11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</row>
    <row r="278" spans="1:11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</row>
    <row r="279" spans="1:11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</row>
    <row r="280" spans="1:11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</row>
    <row r="281" spans="1:11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</row>
    <row r="282" spans="1:11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</row>
    <row r="283" spans="1:11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</row>
    <row r="284" spans="1:11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</row>
    <row r="285" spans="1:11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</row>
    <row r="286" spans="1:11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</row>
    <row r="287" spans="1:11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</row>
    <row r="288" spans="1:11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</row>
    <row r="289" spans="1:11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</row>
    <row r="290" spans="1:11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</row>
    <row r="291" spans="1:11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</row>
    <row r="292" spans="1:11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</row>
    <row r="293" spans="1:11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</row>
    <row r="294" spans="1:11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</row>
    <row r="295" spans="1:11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</row>
    <row r="296" spans="1:11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</row>
    <row r="297" spans="1:11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</row>
    <row r="298" spans="1:11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</row>
    <row r="299" spans="1:11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</row>
    <row r="300" spans="1:11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</row>
    <row r="301" spans="1:11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</row>
    <row r="302" spans="1:11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</row>
    <row r="303" spans="1:11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</row>
    <row r="304" spans="1:11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</row>
    <row r="305" spans="1:11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</row>
    <row r="306" spans="1:11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</row>
    <row r="307" spans="1:11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</row>
    <row r="308" spans="1:11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</row>
    <row r="309" spans="1:11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</row>
    <row r="310" spans="1:11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</row>
    <row r="311" spans="1:11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</row>
    <row r="312" spans="1:11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</row>
    <row r="313" spans="1:11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</row>
    <row r="314" spans="1:11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</row>
    <row r="315" spans="1:11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</row>
    <row r="316" spans="1:11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</row>
    <row r="317" spans="1:11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</row>
    <row r="318" spans="1:11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</row>
    <row r="319" spans="1:11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</row>
    <row r="320" spans="1:11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</row>
    <row r="321" spans="1:11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</row>
    <row r="322" spans="1:11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</row>
    <row r="323" spans="1:11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</row>
    <row r="324" spans="1:11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</row>
    <row r="325" spans="1:11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</row>
    <row r="326" spans="1:11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</row>
    <row r="327" spans="1:11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</row>
    <row r="328" spans="1:11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</row>
    <row r="329" spans="1:11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</row>
    <row r="330" spans="1:11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</row>
    <row r="331" spans="1:11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</row>
    <row r="332" spans="1:11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</row>
    <row r="333" spans="1:11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</row>
    <row r="334" spans="1:11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</row>
    <row r="335" spans="1:11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</row>
    <row r="336" spans="1:11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</row>
    <row r="337" spans="1:11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</row>
    <row r="338" spans="1:11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</row>
    <row r="339" spans="1:11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</row>
    <row r="340" spans="1:11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</row>
    <row r="341" spans="1:11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</row>
    <row r="342" spans="1:11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</row>
    <row r="343" spans="1:11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</row>
    <row r="344" spans="1:11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</row>
    <row r="345" spans="1:11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</row>
    <row r="346" spans="1:11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</row>
    <row r="347" spans="1:11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</row>
    <row r="348" spans="1:11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</row>
    <row r="349" spans="1:11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</row>
    <row r="350" spans="1:11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</row>
    <row r="351" spans="1:11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</row>
    <row r="352" spans="1:11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</row>
    <row r="353" spans="1:11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</row>
    <row r="354" spans="1:11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</row>
    <row r="355" spans="1:11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</row>
    <row r="356" spans="1:11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</row>
    <row r="357" spans="1:11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</row>
    <row r="358" spans="1:11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</row>
    <row r="359" spans="1:11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</row>
    <row r="360" spans="1:11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</row>
    <row r="361" spans="1:11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</row>
    <row r="362" spans="1:11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</row>
    <row r="363" spans="1:11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</row>
    <row r="364" spans="1:11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</row>
    <row r="365" spans="1:11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</row>
    <row r="366" spans="1:11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</row>
    <row r="367" spans="1:11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</row>
    <row r="368" spans="1:11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</row>
    <row r="369" spans="1:11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</row>
    <row r="370" spans="1:11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</row>
    <row r="371" spans="1:11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</row>
    <row r="372" spans="1:11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</row>
    <row r="373" spans="1:11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</row>
    <row r="374" spans="1:11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</row>
    <row r="375" spans="1:11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</row>
    <row r="376" spans="1:11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</row>
    <row r="377" spans="1:11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</row>
    <row r="378" spans="1:11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</row>
    <row r="379" spans="1:11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</row>
    <row r="380" spans="1:11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</row>
    <row r="381" spans="1:11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</row>
    <row r="382" spans="1:11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</row>
    <row r="383" spans="1:11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</row>
    <row r="384" spans="1:11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</row>
    <row r="385" spans="1:11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</row>
    <row r="386" spans="1:11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</row>
    <row r="387" spans="1:11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</row>
    <row r="388" spans="1:11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</row>
    <row r="389" spans="1:11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</row>
    <row r="390" spans="1:11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</row>
    <row r="391" spans="1:11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</row>
    <row r="392" spans="1:11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</row>
    <row r="393" spans="1:11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</row>
    <row r="394" spans="1:11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</row>
    <row r="395" spans="1:11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</row>
    <row r="396" spans="1:11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</row>
    <row r="397" spans="1:11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</row>
    <row r="398" spans="1:11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</row>
    <row r="399" spans="1:11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</row>
    <row r="400" spans="1:11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</row>
    <row r="401" spans="1:11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</row>
    <row r="402" spans="1:11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</row>
    <row r="403" spans="1:11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</row>
    <row r="404" spans="1:11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</row>
    <row r="405" spans="1:11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</row>
    <row r="406" spans="1:11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</row>
    <row r="407" spans="1:11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</row>
    <row r="408" spans="1:11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</row>
    <row r="409" spans="1:11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</row>
    <row r="410" spans="1:11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</row>
    <row r="411" spans="1:11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</row>
    <row r="412" spans="1:11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</row>
    <row r="413" spans="1:11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</row>
    <row r="414" spans="1:11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</row>
    <row r="415" spans="1:11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</row>
    <row r="416" spans="1:11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</row>
    <row r="417" spans="1:11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</row>
    <row r="418" spans="1:11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</row>
    <row r="419" spans="1:11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</row>
    <row r="420" spans="1:11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</row>
    <row r="421" spans="1:11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</row>
    <row r="422" spans="1:11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</row>
    <row r="423" spans="1:11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</row>
    <row r="424" spans="1:11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</row>
    <row r="425" spans="1:11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</row>
    <row r="426" spans="1:11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</row>
    <row r="427" spans="1:11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</row>
    <row r="428" spans="1:11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</row>
    <row r="429" spans="1:11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</row>
    <row r="430" spans="1:11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</row>
    <row r="431" spans="1:11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</row>
    <row r="432" spans="1:11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</row>
    <row r="433" spans="1:11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</row>
    <row r="434" spans="1:11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</row>
    <row r="435" spans="1:11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</row>
    <row r="436" spans="1:11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</row>
    <row r="437" spans="1:11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</row>
    <row r="438" spans="1:11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</row>
    <row r="439" spans="1:11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</row>
    <row r="440" spans="1:11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</row>
    <row r="441" spans="1:11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</row>
    <row r="442" spans="1:11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</row>
    <row r="443" spans="1:11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</row>
    <row r="444" spans="1:11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</row>
    <row r="445" spans="1:11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</row>
    <row r="446" spans="1:11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</row>
    <row r="447" spans="1:11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</row>
    <row r="448" spans="1:11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</row>
    <row r="449" spans="1:11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</row>
    <row r="450" spans="1:11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</row>
    <row r="451" spans="1:11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</row>
    <row r="452" spans="1:11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</row>
    <row r="453" spans="1:11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</row>
    <row r="454" spans="1:11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</row>
    <row r="455" spans="1:11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</row>
    <row r="456" spans="1:11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</row>
    <row r="457" spans="1:11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</row>
    <row r="458" spans="1:11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</row>
    <row r="459" spans="1:11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</row>
    <row r="460" spans="1:11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</row>
    <row r="461" spans="1:11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</row>
    <row r="462" spans="1:11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</row>
    <row r="463" spans="1:11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</row>
    <row r="464" spans="1:11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</row>
    <row r="465" spans="1:11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</row>
    <row r="466" spans="1:11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</row>
    <row r="467" spans="1:11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</row>
    <row r="468" spans="1:11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</row>
    <row r="469" spans="1:11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</row>
    <row r="470" spans="1:11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</row>
    <row r="471" spans="1:11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</row>
    <row r="472" spans="1:11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</row>
    <row r="473" spans="1:11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</row>
    <row r="474" spans="1:11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</row>
    <row r="475" spans="1:11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</row>
    <row r="476" spans="1:11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</row>
    <row r="477" spans="1:11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</row>
    <row r="478" spans="1:11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</row>
    <row r="479" spans="1:11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</row>
    <row r="480" spans="1:11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</row>
    <row r="481" spans="1:11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</row>
    <row r="482" spans="1:11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</row>
    <row r="483" spans="1:11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</row>
    <row r="484" spans="1:11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</row>
    <row r="485" spans="1:11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</row>
    <row r="486" spans="1:11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</row>
    <row r="487" spans="1:11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</row>
    <row r="488" spans="1:11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</row>
    <row r="489" spans="1:11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</row>
    <row r="490" spans="1:11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</row>
    <row r="491" spans="1:11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</row>
    <row r="492" spans="1:11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</row>
    <row r="493" spans="1:11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</row>
    <row r="494" spans="1:11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</row>
    <row r="495" spans="1:11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</row>
    <row r="496" spans="1:11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</row>
    <row r="497" spans="1:11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</row>
    <row r="498" spans="1:11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</row>
    <row r="499" spans="1:11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</row>
    <row r="500" spans="1:11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</row>
    <row r="501" spans="1:11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</row>
    <row r="502" spans="1:11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</row>
    <row r="503" spans="1:11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</row>
    <row r="504" spans="1:11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</row>
    <row r="505" spans="1:11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</row>
    <row r="506" spans="1:11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</row>
    <row r="507" spans="1:11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</row>
    <row r="508" spans="1:11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</row>
    <row r="509" spans="1:11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</row>
    <row r="510" spans="1:11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</row>
    <row r="511" spans="1:11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</row>
    <row r="512" spans="1:11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</row>
    <row r="513" spans="1:11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</row>
    <row r="514" spans="1:11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</row>
    <row r="515" spans="1:11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</row>
    <row r="516" spans="1:11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</row>
    <row r="517" spans="1:11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</row>
    <row r="518" spans="1:11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</row>
    <row r="519" spans="1:11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</row>
    <row r="520" spans="1:11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</row>
    <row r="521" spans="1:11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</row>
    <row r="522" spans="1:11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</row>
    <row r="523" spans="1:11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</row>
    <row r="524" spans="1:11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</row>
    <row r="525" spans="1:11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</row>
    <row r="526" spans="1:11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</row>
    <row r="527" spans="1:11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</row>
    <row r="528" spans="1:11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</row>
    <row r="529" spans="1:11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</row>
    <row r="530" spans="1:11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</row>
    <row r="531" spans="1:11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</row>
    <row r="532" spans="1:11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</row>
    <row r="533" spans="1:11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</row>
    <row r="534" spans="1:11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</row>
    <row r="535" spans="1:11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</row>
    <row r="536" spans="1:11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</row>
    <row r="537" spans="1:11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</row>
    <row r="538" spans="1:11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</row>
    <row r="539" spans="1:11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</row>
    <row r="540" spans="1:11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</row>
    <row r="541" spans="1:11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</row>
    <row r="542" spans="1:11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</row>
    <row r="543" spans="1:11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</row>
    <row r="544" spans="1:11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</row>
    <row r="545" spans="1:11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</row>
    <row r="546" spans="1:11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</row>
    <row r="547" spans="1:11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</row>
    <row r="548" spans="1:11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</row>
    <row r="549" spans="1:11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</row>
    <row r="550" spans="1:11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</row>
    <row r="551" spans="1:11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</row>
    <row r="552" spans="1:11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</row>
    <row r="553" spans="1:11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</row>
    <row r="554" spans="1:11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</row>
    <row r="555" spans="1:11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</row>
    <row r="556" spans="1:11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</row>
    <row r="557" spans="1:11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</row>
    <row r="558" spans="1:11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</row>
    <row r="559" spans="1:11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</row>
    <row r="560" spans="1:11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</row>
    <row r="561" spans="1:11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</row>
    <row r="562" spans="1:11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</row>
    <row r="563" spans="1:11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</row>
    <row r="564" spans="1:11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</row>
    <row r="565" spans="1:11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</row>
    <row r="566" spans="1:11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</row>
    <row r="567" spans="1:11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</row>
    <row r="568" spans="1:11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</row>
    <row r="569" spans="1:11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</row>
    <row r="570" spans="1:11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</row>
    <row r="571" spans="1:11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</row>
    <row r="572" spans="1:11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</row>
    <row r="573" spans="1:11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</row>
    <row r="574" spans="1:11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</row>
    <row r="575" spans="1:11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</row>
    <row r="576" spans="1:11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</row>
    <row r="577" spans="1:11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</row>
    <row r="578" spans="1:11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</row>
    <row r="579" spans="1:11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</row>
    <row r="580" spans="1:11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</row>
    <row r="581" spans="1:11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</row>
    <row r="582" spans="1:11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</row>
    <row r="583" spans="1:11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</row>
    <row r="584" spans="1:11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</row>
    <row r="585" spans="1:11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</row>
    <row r="586" spans="1:11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</row>
    <row r="587" spans="1:11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</row>
    <row r="588" spans="1:11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</row>
    <row r="589" spans="1:11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</row>
    <row r="590" spans="1:11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</row>
    <row r="591" spans="1:11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</row>
    <row r="592" spans="1:11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</row>
    <row r="593" spans="1:11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</row>
    <row r="594" spans="1:11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</row>
    <row r="595" spans="1:11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</row>
    <row r="596" spans="1:11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</row>
    <row r="597" spans="1:11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</row>
    <row r="598" spans="1:11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</row>
    <row r="599" spans="1:11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</row>
    <row r="600" spans="1:11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</row>
    <row r="601" spans="1:11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</row>
    <row r="602" spans="1:11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</row>
    <row r="603" spans="1:11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</row>
    <row r="604" spans="1:11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</row>
    <row r="605" spans="1:11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</row>
    <row r="606" spans="1:11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</row>
    <row r="607" spans="1:11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</row>
    <row r="608" spans="1:11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</row>
    <row r="609" spans="1:11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</row>
    <row r="610" spans="1:11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</row>
    <row r="611" spans="1:11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</row>
    <row r="612" spans="1:11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</row>
    <row r="613" spans="1:11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</row>
    <row r="614" spans="1:11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</row>
    <row r="615" spans="1:11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</row>
    <row r="616" spans="1:11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</row>
    <row r="617" spans="1:11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</row>
    <row r="618" spans="1:11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</row>
    <row r="619" spans="1:11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</row>
    <row r="620" spans="1:11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</row>
    <row r="621" spans="1:11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</row>
    <row r="622" spans="1:11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</row>
    <row r="623" spans="1:11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</row>
    <row r="624" spans="1:11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</row>
    <row r="625" spans="1:11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</row>
    <row r="626" spans="1:11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</row>
    <row r="627" spans="1:11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</row>
    <row r="628" spans="1:11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</row>
    <row r="629" spans="1:11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</row>
    <row r="630" spans="1:11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</row>
    <row r="631" spans="1:11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</row>
    <row r="632" spans="1:11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</row>
    <row r="633" spans="1:11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</row>
    <row r="634" spans="1:11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</row>
    <row r="635" spans="1:11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</row>
    <row r="636" spans="1:11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</row>
    <row r="637" spans="1:11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</row>
    <row r="638" spans="1:11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</row>
    <row r="639" spans="1:11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</row>
    <row r="640" spans="1:11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</row>
    <row r="641" spans="1:11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</row>
    <row r="642" spans="1:11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</row>
    <row r="643" spans="1:11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</row>
    <row r="644" spans="1:11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</row>
    <row r="645" spans="1:11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</row>
    <row r="646" spans="1:11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</row>
    <row r="647" spans="1:11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</row>
    <row r="648" spans="1:11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</row>
    <row r="649" spans="1:11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</row>
    <row r="650" spans="1:11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</row>
    <row r="651" spans="1:11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</row>
    <row r="652" spans="1:11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</row>
    <row r="653" spans="1:11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</row>
    <row r="654" spans="1:11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</row>
    <row r="655" spans="1:11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</row>
    <row r="656" spans="1:11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</row>
    <row r="657" spans="1:11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</row>
    <row r="658" spans="1:11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</row>
    <row r="659" spans="1:11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</row>
    <row r="660" spans="1:11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</row>
    <row r="661" spans="1:11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</row>
    <row r="662" spans="1:11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</row>
    <row r="663" spans="1:11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</row>
    <row r="664" spans="1:11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</row>
    <row r="665" spans="1:11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</row>
    <row r="666" spans="1:11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</row>
    <row r="667" spans="1:11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</row>
    <row r="668" spans="1:11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</row>
    <row r="669" spans="1:11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</row>
    <row r="670" spans="1:11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</row>
    <row r="671" spans="1:11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</row>
    <row r="672" spans="1:11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</row>
    <row r="673" spans="1:11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</row>
    <row r="674" spans="1:11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</row>
    <row r="675" spans="1:11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</row>
    <row r="676" spans="1:11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</row>
    <row r="677" spans="1:11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</row>
    <row r="678" spans="1:11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</row>
    <row r="679" spans="1:11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</row>
    <row r="680" spans="1:11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</row>
    <row r="681" spans="1:11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</row>
    <row r="682" spans="1:11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</row>
    <row r="683" spans="1:11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</row>
    <row r="684" spans="1:11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</row>
    <row r="685" spans="1:11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</row>
    <row r="686" spans="1:11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</row>
    <row r="687" spans="1:11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</row>
    <row r="688" spans="1:11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</row>
    <row r="689" spans="1:11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</row>
    <row r="690" spans="1:11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</row>
    <row r="691" spans="1:11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</row>
    <row r="692" spans="1:11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</row>
    <row r="693" spans="1:11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</row>
    <row r="694" spans="1:11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</row>
    <row r="695" spans="1:11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</row>
    <row r="696" spans="1:11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</row>
    <row r="697" spans="1:11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</row>
    <row r="698" spans="1:11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</row>
    <row r="699" spans="1:11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</row>
    <row r="700" spans="1:11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</row>
    <row r="701" spans="1:11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</row>
    <row r="702" spans="1:11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</row>
    <row r="703" spans="1:11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</row>
    <row r="704" spans="1:11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</row>
    <row r="705" spans="1:11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</row>
    <row r="706" spans="1:11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</row>
    <row r="707" spans="1:11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</row>
    <row r="708" spans="1:11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</row>
    <row r="709" spans="1:11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</row>
    <row r="710" spans="1:11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</row>
    <row r="711" spans="1:11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</row>
    <row r="712" spans="1:11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</row>
    <row r="713" spans="1:11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</row>
    <row r="714" spans="1:11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</row>
    <row r="715" spans="1:11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</row>
    <row r="716" spans="1:11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</row>
    <row r="717" spans="1:11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</row>
    <row r="718" spans="1:11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</row>
    <row r="719" spans="1:11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</row>
    <row r="720" spans="1:11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</row>
    <row r="721" spans="1:11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</row>
    <row r="722" spans="1:11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</row>
    <row r="723" spans="1:11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</row>
    <row r="724" spans="1:11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</row>
    <row r="725" spans="1:11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</row>
    <row r="726" spans="1:11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</row>
    <row r="727" spans="1:11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</row>
    <row r="728" spans="1:11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</row>
    <row r="729" spans="1:11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</row>
    <row r="730" spans="1:11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</row>
    <row r="731" spans="1:11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</row>
    <row r="732" spans="1:11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</row>
    <row r="733" spans="1:11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</row>
    <row r="734" spans="1:11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</row>
    <row r="735" spans="1:11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</row>
    <row r="736" spans="1:11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</row>
    <row r="737" spans="1:11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</row>
    <row r="738" spans="1:11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</row>
    <row r="739" spans="1:11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</row>
    <row r="740" spans="1:11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</row>
    <row r="741" spans="1:11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</row>
    <row r="742" spans="1:11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</row>
    <row r="743" spans="1:11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</row>
    <row r="744" spans="1:11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</row>
    <row r="745" spans="1:11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</row>
    <row r="746" spans="1:11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</row>
    <row r="747" spans="1:11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</row>
    <row r="748" spans="1:11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</row>
    <row r="749" spans="1:11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</row>
    <row r="750" spans="1:11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</row>
    <row r="751" spans="1:11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</row>
    <row r="752" spans="1:11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</row>
    <row r="753" spans="1:11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</row>
    <row r="754" spans="1:11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</row>
    <row r="755" spans="1:11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</row>
    <row r="756" spans="1:11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</row>
    <row r="757" spans="1:11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</row>
    <row r="758" spans="1:11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</row>
    <row r="759" spans="1:11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</row>
    <row r="760" spans="1:11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</row>
    <row r="761" spans="1:11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</row>
    <row r="762" spans="1:11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</row>
    <row r="763" spans="1:11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</row>
    <row r="764" spans="1:11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</row>
    <row r="765" spans="1:11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</row>
    <row r="766" spans="1:11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</row>
    <row r="767" spans="1:11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</row>
    <row r="768" spans="1:11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</row>
    <row r="769" spans="1:11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</row>
    <row r="770" spans="1:11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</row>
    <row r="771" spans="1:11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</row>
    <row r="772" spans="1:11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</row>
    <row r="773" spans="1:11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</row>
    <row r="774" spans="1:11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</row>
    <row r="775" spans="1:11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</row>
    <row r="776" spans="1:11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</row>
    <row r="777" spans="1:11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</row>
    <row r="778" spans="1:11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</row>
    <row r="779" spans="1:11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</row>
    <row r="780" spans="1:11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</row>
    <row r="781" spans="1:11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</row>
    <row r="782" spans="1:11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</row>
    <row r="783" spans="1:11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</row>
    <row r="784" spans="1:11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</row>
    <row r="785" spans="1:11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</row>
    <row r="786" spans="1:11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</row>
    <row r="787" spans="1:11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</row>
    <row r="788" spans="1:11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</row>
    <row r="789" spans="1:11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</row>
    <row r="790" spans="1:11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</row>
    <row r="791" spans="1:11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</row>
    <row r="792" spans="1:11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</row>
    <row r="793" spans="1:11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</row>
    <row r="794" spans="1:11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</row>
    <row r="795" spans="1:11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</row>
    <row r="796" spans="1:11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</row>
    <row r="797" spans="1:11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</row>
    <row r="798" spans="1:11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</row>
    <row r="799" spans="1:11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</row>
    <row r="800" spans="1:11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</row>
    <row r="801" spans="1:11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</row>
    <row r="802" spans="1:11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</row>
    <row r="803" spans="1:11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</row>
    <row r="804" spans="1:11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</row>
    <row r="805" spans="1:11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</row>
    <row r="806" spans="1:11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</row>
    <row r="807" spans="1:11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</row>
    <row r="808" spans="1:11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</row>
    <row r="809" spans="1:11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</row>
    <row r="810" spans="1:11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</row>
    <row r="811" spans="1:11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</row>
    <row r="812" spans="1:11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</row>
    <row r="813" spans="1:11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</row>
    <row r="814" spans="1:11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</row>
    <row r="815" spans="1:11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</row>
    <row r="816" spans="1:11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</row>
    <row r="817" spans="1:11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</row>
    <row r="818" spans="1:11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</row>
    <row r="819" spans="1:11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</row>
    <row r="820" spans="1:11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</row>
    <row r="821" spans="1:11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</row>
    <row r="822" spans="1:11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</row>
    <row r="823" spans="1:11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</row>
    <row r="824" spans="1:11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</row>
    <row r="825" spans="1:11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</row>
    <row r="826" spans="1:11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</row>
    <row r="827" spans="1:11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</row>
    <row r="828" spans="1:11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</row>
    <row r="829" spans="1:11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</row>
    <row r="830" spans="1:11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</row>
    <row r="831" spans="1:11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</row>
    <row r="832" spans="1:11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</row>
    <row r="833" spans="1:11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</row>
    <row r="834" spans="1:11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</row>
    <row r="835" spans="1:11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</row>
    <row r="836" spans="1:11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</row>
    <row r="837" spans="1:11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</row>
    <row r="838" spans="1:11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</row>
    <row r="839" spans="1:11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</row>
    <row r="840" spans="1:11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</row>
    <row r="841" spans="1:11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</row>
    <row r="842" spans="1:11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</row>
    <row r="843" spans="1:11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</row>
    <row r="844" spans="1:11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</row>
    <row r="845" spans="1:11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</row>
    <row r="846" spans="1:11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</row>
    <row r="847" spans="1:11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</row>
    <row r="848" spans="1:11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</row>
    <row r="849" spans="1:11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</row>
    <row r="850" spans="1:11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</row>
    <row r="851" spans="1:11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</row>
    <row r="852" spans="1:11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</row>
    <row r="853" spans="1:11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</row>
    <row r="854" spans="1:11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</row>
    <row r="855" spans="1:11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</row>
    <row r="856" spans="1:11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</row>
    <row r="857" spans="1:11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</row>
    <row r="858" spans="1:11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</row>
    <row r="859" spans="1:11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</row>
    <row r="860" spans="1:11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</row>
    <row r="861" spans="1:11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</row>
    <row r="862" spans="1:11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</row>
    <row r="863" spans="1:11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</row>
    <row r="864" spans="1:11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</row>
    <row r="865" spans="1:11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</row>
    <row r="866" spans="1:11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</row>
    <row r="867" spans="1:11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</row>
    <row r="868" spans="1:11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</row>
    <row r="869" spans="1:11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</row>
    <row r="870" spans="1:11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</row>
    <row r="871" spans="1:11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</row>
    <row r="872" spans="1:11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</row>
    <row r="873" spans="1:11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</row>
    <row r="874" spans="1:11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</row>
    <row r="875" spans="1:11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</row>
    <row r="876" spans="1:11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</row>
    <row r="877" spans="1:11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</row>
    <row r="878" spans="1:11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</row>
    <row r="879" spans="1:11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</row>
    <row r="880" spans="1:11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</row>
    <row r="881" spans="1:11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</row>
    <row r="882" spans="1:11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</row>
    <row r="883" spans="1:11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</row>
    <row r="884" spans="1:11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</row>
    <row r="885" spans="1:11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</row>
    <row r="886" spans="1:11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</row>
    <row r="887" spans="1:11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</row>
    <row r="888" spans="1:11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</row>
    <row r="889" spans="1:11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</row>
    <row r="890" spans="1:11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</row>
    <row r="891" spans="1:11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</row>
    <row r="892" spans="1:11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</row>
    <row r="893" spans="1:11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</row>
    <row r="894" spans="1:11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</row>
    <row r="895" spans="1:11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</row>
    <row r="896" spans="1:11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</row>
    <row r="897" spans="1:11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</row>
    <row r="898" spans="1:11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</row>
    <row r="899" spans="1:11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</row>
    <row r="900" spans="1:11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</row>
    <row r="901" spans="1:11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</row>
    <row r="902" spans="1:11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</row>
    <row r="903" spans="1:11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</row>
    <row r="904" spans="1:11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</row>
    <row r="905" spans="1:11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</row>
    <row r="906" spans="1:11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</row>
    <row r="907" spans="1:11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</row>
    <row r="908" spans="1:11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</row>
    <row r="909" spans="1:11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</row>
    <row r="910" spans="1:11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</row>
    <row r="911" spans="1:11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</row>
    <row r="912" spans="1:11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</row>
    <row r="913" spans="1:11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</row>
    <row r="914" spans="1:11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</row>
    <row r="915" spans="1:11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</row>
    <row r="916" spans="1:11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</row>
    <row r="917" spans="1:11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</row>
    <row r="918" spans="1:11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</row>
    <row r="919" spans="1:11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</row>
    <row r="920" spans="1:11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</row>
    <row r="921" spans="1:11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</row>
    <row r="922" spans="1:11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</row>
    <row r="923" spans="1:11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</row>
    <row r="924" spans="1:11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</row>
    <row r="925" spans="1:11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</row>
    <row r="926" spans="1:11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</row>
    <row r="927" spans="1:11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</row>
    <row r="928" spans="1:11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</row>
    <row r="929" spans="1:11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</row>
    <row r="930" spans="1:11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</row>
    <row r="931" spans="1:11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</row>
    <row r="932" spans="1:11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</row>
    <row r="933" spans="1:11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</row>
    <row r="934" spans="1:11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</row>
    <row r="935" spans="1:11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</row>
    <row r="936" spans="1:11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</row>
    <row r="937" spans="1:11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</row>
    <row r="938" spans="1:11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</row>
    <row r="939" spans="1:11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</row>
    <row r="940" spans="1:11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</row>
    <row r="941" spans="1:11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</row>
    <row r="942" spans="1:11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</row>
    <row r="943" spans="1:11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</row>
    <row r="944" spans="1:11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</row>
    <row r="945" spans="1:11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</row>
    <row r="946" spans="1:11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</row>
    <row r="947" spans="1:11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</row>
    <row r="948" spans="1:11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</row>
    <row r="949" spans="1:11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</row>
    <row r="950" spans="1:11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</row>
    <row r="951" spans="1:11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</row>
    <row r="952" spans="1:11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</row>
    <row r="953" spans="1:11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</row>
    <row r="954" spans="1:11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</row>
    <row r="955" spans="1:11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</row>
    <row r="956" spans="1:11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</row>
    <row r="957" spans="1:11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</row>
    <row r="958" spans="1:11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</row>
    <row r="959" spans="1:11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</row>
    <row r="960" spans="1:11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</row>
    <row r="961" spans="1:11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</row>
    <row r="962" spans="1:11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</row>
    <row r="963" spans="1:11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</row>
    <row r="964" spans="1:11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</row>
    <row r="965" spans="1:11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</row>
    <row r="966" spans="1:11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</row>
    <row r="967" spans="1:11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</row>
    <row r="968" spans="1:11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</row>
    <row r="969" spans="1:11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</row>
    <row r="970" spans="1:11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</row>
    <row r="971" spans="1:11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</row>
    <row r="972" spans="1:11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</row>
    <row r="973" spans="1:11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</row>
    <row r="974" spans="1:11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</row>
    <row r="975" spans="1:11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</row>
    <row r="976" spans="1:11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</row>
    <row r="977" spans="1:11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</row>
    <row r="978" spans="1:11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</row>
    <row r="979" spans="1:11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</row>
    <row r="980" spans="1:11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</row>
    <row r="981" spans="1:11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</row>
    <row r="982" spans="1:11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</row>
    <row r="983" spans="1:11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</row>
    <row r="984" spans="1:11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</row>
    <row r="985" spans="1:11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</row>
    <row r="986" spans="1:11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</row>
    <row r="987" spans="1:11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</row>
    <row r="988" spans="1:11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</row>
    <row r="989" spans="1:11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</row>
    <row r="990" spans="1:11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</row>
    <row r="991" spans="1:11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</row>
    <row r="992" spans="1:11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</row>
    <row r="993" spans="1:11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</row>
    <row r="994" spans="1:11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</row>
    <row r="995" spans="1:11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</row>
    <row r="996" spans="1:111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</row>
    <row r="997" spans="1:111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</row>
    <row r="998" spans="1:111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</row>
    <row r="999" spans="1:111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</row>
    <row r="1000" spans="1:111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</row>
    <row r="1001" spans="1:111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</row>
    <row r="1002" spans="1:111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</row>
    <row r="1003" spans="1:111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</row>
    <row r="1004" spans="1:111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</row>
    <row r="1005" spans="1:111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</row>
    <row r="1006" spans="1:111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</row>
    <row r="1007" spans="1:111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</row>
    <row r="1008" spans="1:111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</row>
    <row r="1009" spans="1:111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</row>
    <row r="1010" spans="1:111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</row>
    <row r="1011" spans="1:111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</row>
    <row r="1012" spans="1:111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</row>
    <row r="1013" spans="1:111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</row>
    <row r="1014" spans="1:111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</row>
    <row r="1015" spans="1:111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</row>
    <row r="1016" spans="1:111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</row>
    <row r="1017" spans="1:111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</row>
    <row r="1018" spans="1:111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</row>
    <row r="1019" spans="1:111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</row>
    <row r="1020" spans="1:111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</row>
    <row r="1021" spans="1:111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</row>
    <row r="1022" spans="1:111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</row>
    <row r="1023" spans="1:111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</row>
    <row r="1024" spans="1:111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</row>
    <row r="1025" spans="1:111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</row>
    <row r="1026" spans="1:111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</row>
    <row r="1027" spans="1:111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</row>
    <row r="1028" spans="1:111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</row>
    <row r="1029" spans="1:111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</row>
    <row r="1030" spans="1:111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</row>
    <row r="1031" spans="1:111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</row>
    <row r="1032" spans="1:111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</row>
    <row r="1033" spans="1:111" x14ac:dyDescent="0.4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</row>
    <row r="1034" spans="1:111" x14ac:dyDescent="0.4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</row>
    <row r="1035" spans="1:111" x14ac:dyDescent="0.4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</row>
    <row r="1036" spans="1:111" x14ac:dyDescent="0.4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</row>
    <row r="1037" spans="1:111" x14ac:dyDescent="0.4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</row>
    <row r="1038" spans="1:111" x14ac:dyDescent="0.4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</row>
    <row r="1039" spans="1:111" x14ac:dyDescent="0.4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</row>
    <row r="1040" spans="1:111" x14ac:dyDescent="0.4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</row>
    <row r="1041" spans="1:111" x14ac:dyDescent="0.4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</row>
    <row r="1042" spans="1:111" x14ac:dyDescent="0.4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</row>
    <row r="1043" spans="1:111" x14ac:dyDescent="0.4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</row>
    <row r="1044" spans="1:111" x14ac:dyDescent="0.4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</row>
    <row r="1045" spans="1:111" x14ac:dyDescent="0.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</row>
    <row r="1046" spans="1:111" x14ac:dyDescent="0.4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</row>
    <row r="1047" spans="1:111" x14ac:dyDescent="0.4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</row>
    <row r="1048" spans="1:111" x14ac:dyDescent="0.4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</row>
    <row r="1049" spans="1:111" x14ac:dyDescent="0.4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</row>
    <row r="1050" spans="1:111" x14ac:dyDescent="0.4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</row>
    <row r="1051" spans="1:111" x14ac:dyDescent="0.4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</row>
    <row r="1052" spans="1:111" x14ac:dyDescent="0.4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</row>
    <row r="1053" spans="1:111" x14ac:dyDescent="0.4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</row>
    <row r="1054" spans="1:111" x14ac:dyDescent="0.4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</row>
    <row r="1055" spans="1:111" x14ac:dyDescent="0.4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</row>
    <row r="1056" spans="1:111" x14ac:dyDescent="0.4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</row>
    <row r="1057" spans="1:111" x14ac:dyDescent="0.4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</row>
    <row r="1058" spans="1:111" x14ac:dyDescent="0.4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</row>
    <row r="1059" spans="1:111" x14ac:dyDescent="0.4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</row>
    <row r="1060" spans="1:111" x14ac:dyDescent="0.4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</row>
    <row r="1061" spans="1:111" x14ac:dyDescent="0.4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</row>
    <row r="1062" spans="1:111" x14ac:dyDescent="0.4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</row>
    <row r="1063" spans="1:111" x14ac:dyDescent="0.4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</row>
    <row r="1064" spans="1:111" x14ac:dyDescent="0.4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</row>
    <row r="1065" spans="1:111" x14ac:dyDescent="0.4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</row>
    <row r="1066" spans="1:111" x14ac:dyDescent="0.4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</row>
    <row r="1067" spans="1:111" x14ac:dyDescent="0.4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</row>
    <row r="1068" spans="1:111" x14ac:dyDescent="0.4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</row>
    <row r="1069" spans="1:111" x14ac:dyDescent="0.4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</row>
    <row r="1070" spans="1:111" x14ac:dyDescent="0.4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</row>
    <row r="1071" spans="1:111" x14ac:dyDescent="0.4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</row>
    <row r="1072" spans="1:111" x14ac:dyDescent="0.4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</row>
    <row r="1073" spans="1:111" x14ac:dyDescent="0.4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</row>
    <row r="1074" spans="1:111" x14ac:dyDescent="0.4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</row>
    <row r="1075" spans="1:111" x14ac:dyDescent="0.4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</row>
    <row r="1076" spans="1:111" x14ac:dyDescent="0.4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</row>
    <row r="1077" spans="1:111" x14ac:dyDescent="0.4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</row>
    <row r="1078" spans="1:111" x14ac:dyDescent="0.4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</row>
    <row r="1079" spans="1:111" x14ac:dyDescent="0.4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</row>
    <row r="1080" spans="1:111" x14ac:dyDescent="0.4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</row>
    <row r="1081" spans="1:111" x14ac:dyDescent="0.4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</row>
    <row r="1082" spans="1:111" x14ac:dyDescent="0.4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</row>
    <row r="1083" spans="1:111" x14ac:dyDescent="0.4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</row>
    <row r="1084" spans="1:111" x14ac:dyDescent="0.4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</row>
    <row r="1085" spans="1:111" x14ac:dyDescent="0.4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</row>
    <row r="1086" spans="1:111" x14ac:dyDescent="0.4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</row>
    <row r="1087" spans="1:111" x14ac:dyDescent="0.4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</row>
    <row r="1088" spans="1:111" x14ac:dyDescent="0.4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</row>
    <row r="1089" spans="1:111" x14ac:dyDescent="0.4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</row>
    <row r="1090" spans="1:111" x14ac:dyDescent="0.4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</row>
    <row r="1091" spans="1:111" x14ac:dyDescent="0.4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</row>
    <row r="1092" spans="1:111" x14ac:dyDescent="0.4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</row>
    <row r="1093" spans="1:111" x14ac:dyDescent="0.4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</row>
    <row r="1094" spans="1:111" x14ac:dyDescent="0.4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</row>
    <row r="1095" spans="1:111" x14ac:dyDescent="0.4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</row>
    <row r="1096" spans="1:111" x14ac:dyDescent="0.4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</row>
    <row r="1097" spans="1:111" x14ac:dyDescent="0.4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</row>
    <row r="1098" spans="1:111" x14ac:dyDescent="0.4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</row>
    <row r="1099" spans="1:111" x14ac:dyDescent="0.4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</row>
    <row r="1100" spans="1:111" x14ac:dyDescent="0.4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</row>
    <row r="1101" spans="1:111" x14ac:dyDescent="0.4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</row>
    <row r="1102" spans="1:111" x14ac:dyDescent="0.4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</row>
    <row r="1103" spans="1:111" x14ac:dyDescent="0.4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</row>
    <row r="1104" spans="1:111" x14ac:dyDescent="0.4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</row>
    <row r="1105" spans="1:111" x14ac:dyDescent="0.4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</row>
    <row r="1106" spans="1:111" x14ac:dyDescent="0.4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</row>
    <row r="1107" spans="1:111" x14ac:dyDescent="0.4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</row>
    <row r="1108" spans="1:111" x14ac:dyDescent="0.4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</row>
    <row r="1109" spans="1:111" x14ac:dyDescent="0.4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</row>
    <row r="1110" spans="1:111" x14ac:dyDescent="0.4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</row>
    <row r="1111" spans="1:111" x14ac:dyDescent="0.4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</row>
    <row r="1112" spans="1:111" x14ac:dyDescent="0.4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</row>
    <row r="1113" spans="1:111" x14ac:dyDescent="0.4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</row>
    <row r="1114" spans="1:111" x14ac:dyDescent="0.4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</row>
    <row r="1115" spans="1:111" x14ac:dyDescent="0.4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</row>
    <row r="1116" spans="1:111" x14ac:dyDescent="0.4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</row>
    <row r="1117" spans="1:111" x14ac:dyDescent="0.4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</row>
    <row r="1118" spans="1:111" x14ac:dyDescent="0.4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</row>
    <row r="1119" spans="1:111" x14ac:dyDescent="0.4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</row>
    <row r="1120" spans="1:111" x14ac:dyDescent="0.4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</row>
    <row r="1121" spans="1:111" x14ac:dyDescent="0.4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</row>
    <row r="1122" spans="1:111" x14ac:dyDescent="0.4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</row>
    <row r="1123" spans="1:111" x14ac:dyDescent="0.4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</row>
    <row r="1124" spans="1:111" x14ac:dyDescent="0.4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</row>
    <row r="1125" spans="1:111" x14ac:dyDescent="0.4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</row>
    <row r="1126" spans="1:111" x14ac:dyDescent="0.4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</row>
    <row r="1127" spans="1:111" x14ac:dyDescent="0.4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</row>
    <row r="1128" spans="1:111" x14ac:dyDescent="0.4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</row>
    <row r="1129" spans="1:111" x14ac:dyDescent="0.4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</row>
    <row r="1130" spans="1:111" x14ac:dyDescent="0.4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</row>
    <row r="1131" spans="1:111" x14ac:dyDescent="0.4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</row>
    <row r="1132" spans="1:111" x14ac:dyDescent="0.4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</row>
    <row r="1133" spans="1:111" x14ac:dyDescent="0.4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</row>
    <row r="1134" spans="1:111" x14ac:dyDescent="0.4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</row>
    <row r="1135" spans="1:111" x14ac:dyDescent="0.4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</row>
    <row r="1136" spans="1:111" x14ac:dyDescent="0.4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</row>
    <row r="1137" spans="1:111" x14ac:dyDescent="0.4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</row>
    <row r="1138" spans="1:111" x14ac:dyDescent="0.4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</row>
    <row r="1139" spans="1:111" x14ac:dyDescent="0.4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</row>
    <row r="1140" spans="1:111" x14ac:dyDescent="0.4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</row>
    <row r="1141" spans="1:111" x14ac:dyDescent="0.4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</row>
    <row r="1142" spans="1:111" x14ac:dyDescent="0.4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</row>
    <row r="1143" spans="1:111" x14ac:dyDescent="0.4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</row>
    <row r="1144" spans="1:111" x14ac:dyDescent="0.4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</row>
    <row r="1145" spans="1:111" x14ac:dyDescent="0.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</row>
    <row r="1146" spans="1:111" x14ac:dyDescent="0.4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</row>
    <row r="1147" spans="1:111" x14ac:dyDescent="0.4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</row>
    <row r="1148" spans="1:111" x14ac:dyDescent="0.4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</row>
    <row r="1149" spans="1:111" x14ac:dyDescent="0.4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</row>
    <row r="1150" spans="1:111" x14ac:dyDescent="0.4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</row>
    <row r="1151" spans="1:111" x14ac:dyDescent="0.4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</row>
    <row r="1152" spans="1:111" x14ac:dyDescent="0.4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</row>
    <row r="1153" spans="1:111" x14ac:dyDescent="0.4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</row>
    <row r="1154" spans="1:111" x14ac:dyDescent="0.4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</row>
    <row r="1155" spans="1:111" x14ac:dyDescent="0.4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</row>
    <row r="1156" spans="1:111" x14ac:dyDescent="0.4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</row>
    <row r="1157" spans="1:111" x14ac:dyDescent="0.4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</row>
    <row r="1158" spans="1:111" x14ac:dyDescent="0.4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</row>
    <row r="1159" spans="1:111" x14ac:dyDescent="0.4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</row>
    <row r="1160" spans="1:111" x14ac:dyDescent="0.4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</row>
    <row r="1161" spans="1:111" x14ac:dyDescent="0.4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</row>
    <row r="1162" spans="1:111" x14ac:dyDescent="0.4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</row>
    <row r="1163" spans="1:111" x14ac:dyDescent="0.4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</row>
    <row r="1164" spans="1:111" x14ac:dyDescent="0.4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</row>
    <row r="1165" spans="1:111" x14ac:dyDescent="0.4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</row>
    <row r="1166" spans="1:111" x14ac:dyDescent="0.4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</row>
    <row r="1167" spans="1:111" x14ac:dyDescent="0.4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</row>
    <row r="1168" spans="1:111" x14ac:dyDescent="0.4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</row>
    <row r="1169" spans="1:111" x14ac:dyDescent="0.4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</row>
    <row r="1170" spans="1:111" x14ac:dyDescent="0.4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</row>
    <row r="1171" spans="1:111" x14ac:dyDescent="0.4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</row>
    <row r="1172" spans="1:111" x14ac:dyDescent="0.4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</row>
    <row r="1173" spans="1:111" x14ac:dyDescent="0.4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</row>
    <row r="1174" spans="1:111" x14ac:dyDescent="0.4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</row>
    <row r="1175" spans="1:111" x14ac:dyDescent="0.4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</row>
    <row r="1176" spans="1:111" x14ac:dyDescent="0.4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</row>
    <row r="1177" spans="1:111" x14ac:dyDescent="0.4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</row>
    <row r="1178" spans="1:111" x14ac:dyDescent="0.4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</row>
    <row r="1179" spans="1:111" x14ac:dyDescent="0.4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</row>
    <row r="1180" spans="1:111" x14ac:dyDescent="0.4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</row>
    <row r="1181" spans="1:111" x14ac:dyDescent="0.4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</row>
    <row r="1182" spans="1:111" x14ac:dyDescent="0.4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</row>
    <row r="1183" spans="1:111" x14ac:dyDescent="0.4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</row>
    <row r="1184" spans="1:111" x14ac:dyDescent="0.4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</row>
    <row r="1185" spans="1:111" x14ac:dyDescent="0.4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</row>
    <row r="1186" spans="1:111" x14ac:dyDescent="0.4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</row>
    <row r="1187" spans="1:111" x14ac:dyDescent="0.4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</row>
    <row r="1188" spans="1:111" x14ac:dyDescent="0.4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</row>
    <row r="1189" spans="1:111" x14ac:dyDescent="0.4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</row>
    <row r="1190" spans="1:111" x14ac:dyDescent="0.4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</row>
    <row r="1191" spans="1:111" x14ac:dyDescent="0.4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</row>
    <row r="1192" spans="1:111" x14ac:dyDescent="0.4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</row>
    <row r="1193" spans="1:111" x14ac:dyDescent="0.4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</row>
    <row r="1194" spans="1:111" x14ac:dyDescent="0.4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</row>
    <row r="1195" spans="1:111" x14ac:dyDescent="0.4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</row>
    <row r="1196" spans="1:111" x14ac:dyDescent="0.4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</row>
    <row r="1197" spans="1:111" x14ac:dyDescent="0.4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</row>
    <row r="1198" spans="1:111" x14ac:dyDescent="0.4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</row>
    <row r="1199" spans="1:111" x14ac:dyDescent="0.4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</row>
    <row r="1200" spans="1:111" x14ac:dyDescent="0.4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</row>
    <row r="1201" spans="1:111" x14ac:dyDescent="0.4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</row>
    <row r="1202" spans="1:111" x14ac:dyDescent="0.4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</row>
    <row r="1203" spans="1:111" x14ac:dyDescent="0.4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</row>
    <row r="1204" spans="1:111" x14ac:dyDescent="0.4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</row>
    <row r="1205" spans="1:111" x14ac:dyDescent="0.4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</row>
    <row r="1206" spans="1:111" x14ac:dyDescent="0.4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</row>
    <row r="1207" spans="1:111" x14ac:dyDescent="0.4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</row>
    <row r="1208" spans="1:111" x14ac:dyDescent="0.4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</row>
    <row r="1209" spans="1:111" x14ac:dyDescent="0.4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</row>
    <row r="1210" spans="1:111" x14ac:dyDescent="0.4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</row>
    <row r="1211" spans="1:111" x14ac:dyDescent="0.4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</row>
    <row r="1212" spans="1:111" x14ac:dyDescent="0.4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</row>
    <row r="1213" spans="1:111" x14ac:dyDescent="0.4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</row>
    <row r="1214" spans="1:111" x14ac:dyDescent="0.4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</row>
    <row r="1215" spans="1:111" x14ac:dyDescent="0.4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</row>
    <row r="1216" spans="1:111" x14ac:dyDescent="0.4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</row>
    <row r="1217" spans="1:111" x14ac:dyDescent="0.4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</row>
    <row r="1218" spans="1:111" x14ac:dyDescent="0.4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</row>
    <row r="1219" spans="1:111" x14ac:dyDescent="0.4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</row>
    <row r="1220" spans="1:111" x14ac:dyDescent="0.4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</row>
    <row r="1221" spans="1:111" x14ac:dyDescent="0.4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</row>
    <row r="1222" spans="1:111" x14ac:dyDescent="0.4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</row>
    <row r="1223" spans="1:111" x14ac:dyDescent="0.4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</row>
    <row r="1224" spans="1:111" x14ac:dyDescent="0.4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</row>
    <row r="1225" spans="1:111" x14ac:dyDescent="0.4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</row>
    <row r="1226" spans="1:111" x14ac:dyDescent="0.4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</row>
    <row r="1227" spans="1:111" x14ac:dyDescent="0.4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</row>
    <row r="1228" spans="1:111" x14ac:dyDescent="0.4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</row>
    <row r="1229" spans="1:111" x14ac:dyDescent="0.4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</row>
    <row r="1230" spans="1:111" x14ac:dyDescent="0.4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</row>
    <row r="1231" spans="1:111" x14ac:dyDescent="0.4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</row>
    <row r="1232" spans="1:111" x14ac:dyDescent="0.4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</row>
    <row r="1233" spans="1:111" x14ac:dyDescent="0.4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</row>
    <row r="1234" spans="1:111" x14ac:dyDescent="0.4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</row>
    <row r="1235" spans="1:111" x14ac:dyDescent="0.4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</row>
    <row r="1236" spans="1:111" x14ac:dyDescent="0.4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</row>
    <row r="1237" spans="1:111" x14ac:dyDescent="0.4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</row>
    <row r="1238" spans="1:111" x14ac:dyDescent="0.4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</row>
    <row r="1239" spans="1:111" x14ac:dyDescent="0.4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</row>
    <row r="1240" spans="1:111" x14ac:dyDescent="0.4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</row>
    <row r="1241" spans="1:111" x14ac:dyDescent="0.4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</row>
    <row r="1242" spans="1:111" x14ac:dyDescent="0.4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</row>
    <row r="1243" spans="1:111" x14ac:dyDescent="0.4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</row>
    <row r="1244" spans="1:111" x14ac:dyDescent="0.4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</row>
    <row r="1245" spans="1:111" x14ac:dyDescent="0.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</row>
    <row r="1246" spans="1:111" x14ac:dyDescent="0.4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</row>
    <row r="1247" spans="1:111" x14ac:dyDescent="0.4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</row>
    <row r="1248" spans="1:111" x14ac:dyDescent="0.4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</row>
    <row r="1249" spans="1:111" x14ac:dyDescent="0.4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</row>
    <row r="1250" spans="1:111" x14ac:dyDescent="0.4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</row>
    <row r="1251" spans="1:111" x14ac:dyDescent="0.4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</row>
    <row r="1252" spans="1:111" x14ac:dyDescent="0.4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</row>
    <row r="1253" spans="1:111" x14ac:dyDescent="0.4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</row>
    <row r="1254" spans="1:111" x14ac:dyDescent="0.4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</row>
    <row r="1255" spans="1:111" x14ac:dyDescent="0.4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</row>
    <row r="1256" spans="1:111" x14ac:dyDescent="0.4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</row>
    <row r="1257" spans="1:111" x14ac:dyDescent="0.4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</row>
    <row r="1258" spans="1:111" x14ac:dyDescent="0.4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</row>
    <row r="1259" spans="1:111" x14ac:dyDescent="0.4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</row>
    <row r="1260" spans="1:111" x14ac:dyDescent="0.4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</row>
    <row r="1261" spans="1:111" x14ac:dyDescent="0.4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</row>
    <row r="1262" spans="1:111" x14ac:dyDescent="0.4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</row>
    <row r="1263" spans="1:111" x14ac:dyDescent="0.4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</row>
    <row r="1264" spans="1:111" x14ac:dyDescent="0.4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</row>
    <row r="1265" spans="1:111" x14ac:dyDescent="0.4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</row>
    <row r="1266" spans="1:111" x14ac:dyDescent="0.4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</row>
    <row r="1267" spans="1:111" x14ac:dyDescent="0.4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</row>
    <row r="1268" spans="1:111" x14ac:dyDescent="0.4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</row>
    <row r="1269" spans="1:111" x14ac:dyDescent="0.4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</row>
    <row r="1270" spans="1:111" x14ac:dyDescent="0.4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</row>
    <row r="1271" spans="1:111" x14ac:dyDescent="0.4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</row>
    <row r="1272" spans="1:111" x14ac:dyDescent="0.4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</row>
    <row r="1273" spans="1:111" x14ac:dyDescent="0.4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</row>
    <row r="1274" spans="1:111" x14ac:dyDescent="0.4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</row>
    <row r="1275" spans="1:111" x14ac:dyDescent="0.4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</row>
    <row r="1276" spans="1:111" x14ac:dyDescent="0.4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</row>
    <row r="1277" spans="1:111" x14ac:dyDescent="0.4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</row>
    <row r="1278" spans="1:111" x14ac:dyDescent="0.4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</row>
    <row r="1279" spans="1:111" x14ac:dyDescent="0.4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</row>
    <row r="1280" spans="1:111" x14ac:dyDescent="0.4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</row>
    <row r="1281" spans="1:111" x14ac:dyDescent="0.4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</row>
    <row r="1282" spans="1:111" x14ac:dyDescent="0.4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</row>
    <row r="1283" spans="1:111" x14ac:dyDescent="0.4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</row>
    <row r="1284" spans="1:111" x14ac:dyDescent="0.4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</row>
    <row r="1285" spans="1:111" x14ac:dyDescent="0.4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</row>
    <row r="1286" spans="1:111" x14ac:dyDescent="0.4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</row>
    <row r="1287" spans="1:111" x14ac:dyDescent="0.4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</row>
    <row r="1288" spans="1:111" x14ac:dyDescent="0.4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</row>
    <row r="1289" spans="1:111" x14ac:dyDescent="0.4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</row>
    <row r="1290" spans="1:111" x14ac:dyDescent="0.4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</row>
    <row r="1291" spans="1:111" x14ac:dyDescent="0.4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</row>
    <row r="1292" spans="1:111" x14ac:dyDescent="0.4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</row>
    <row r="1293" spans="1:111" x14ac:dyDescent="0.4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</row>
    <row r="1294" spans="1:111" x14ac:dyDescent="0.4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</row>
    <row r="1295" spans="1:111" x14ac:dyDescent="0.4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</row>
    <row r="1296" spans="1:111" x14ac:dyDescent="0.4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</row>
    <row r="1297" spans="1:111" x14ac:dyDescent="0.4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</row>
    <row r="1298" spans="1:111" x14ac:dyDescent="0.4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</row>
    <row r="1299" spans="1:111" x14ac:dyDescent="0.4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</row>
    <row r="1300" spans="1:111" x14ac:dyDescent="0.4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</row>
    <row r="1301" spans="1:111" x14ac:dyDescent="0.4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</row>
    <row r="1302" spans="1:111" x14ac:dyDescent="0.4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</row>
    <row r="1303" spans="1:111" x14ac:dyDescent="0.4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</row>
    <row r="1304" spans="1:111" x14ac:dyDescent="0.4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</row>
    <row r="1305" spans="1:111" x14ac:dyDescent="0.4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</row>
    <row r="1306" spans="1:111" x14ac:dyDescent="0.4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</row>
    <row r="1307" spans="1:111" x14ac:dyDescent="0.4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</row>
    <row r="1308" spans="1:111" x14ac:dyDescent="0.4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</row>
    <row r="1309" spans="1:111" x14ac:dyDescent="0.4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</row>
    <row r="1310" spans="1:111" x14ac:dyDescent="0.4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</row>
    <row r="1311" spans="1:111" x14ac:dyDescent="0.4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</row>
    <row r="1312" spans="1:111" x14ac:dyDescent="0.4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</row>
    <row r="1313" spans="1:111" x14ac:dyDescent="0.4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</row>
    <row r="1314" spans="1:111" x14ac:dyDescent="0.4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</row>
    <row r="1315" spans="1:111" x14ac:dyDescent="0.4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</row>
    <row r="1316" spans="1:111" x14ac:dyDescent="0.4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</row>
    <row r="1317" spans="1:111" x14ac:dyDescent="0.4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</row>
    <row r="1318" spans="1:111" x14ac:dyDescent="0.4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</row>
    <row r="1319" spans="1:111" x14ac:dyDescent="0.4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</row>
    <row r="1320" spans="1:111" x14ac:dyDescent="0.4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</row>
    <row r="1321" spans="1:111" x14ac:dyDescent="0.4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</row>
    <row r="1322" spans="1:111" x14ac:dyDescent="0.4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</row>
    <row r="1323" spans="1:111" x14ac:dyDescent="0.4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</row>
    <row r="1324" spans="1:111" x14ac:dyDescent="0.4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</row>
    <row r="1325" spans="1:111" x14ac:dyDescent="0.4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</row>
    <row r="1326" spans="1:111" x14ac:dyDescent="0.4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</row>
    <row r="1327" spans="1:111" x14ac:dyDescent="0.4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</row>
    <row r="1328" spans="1:111" x14ac:dyDescent="0.4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</row>
    <row r="1329" spans="1:111" x14ac:dyDescent="0.4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</row>
    <row r="1330" spans="1:111" x14ac:dyDescent="0.4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</row>
    <row r="1331" spans="1:111" x14ac:dyDescent="0.4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</row>
    <row r="1332" spans="1:111" x14ac:dyDescent="0.4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</row>
    <row r="1333" spans="1:111" x14ac:dyDescent="0.4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</row>
    <row r="1334" spans="1:111" x14ac:dyDescent="0.4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</row>
    <row r="1335" spans="1:111" x14ac:dyDescent="0.4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</row>
    <row r="1336" spans="1:111" x14ac:dyDescent="0.4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</row>
    <row r="1337" spans="1:111" x14ac:dyDescent="0.4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</row>
    <row r="1338" spans="1:111" x14ac:dyDescent="0.4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</row>
    <row r="1339" spans="1:111" x14ac:dyDescent="0.4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</row>
    <row r="1340" spans="1:111" x14ac:dyDescent="0.4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</row>
    <row r="1341" spans="1:111" x14ac:dyDescent="0.4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</row>
    <row r="1342" spans="1:111" x14ac:dyDescent="0.4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</row>
    <row r="1343" spans="1:111" x14ac:dyDescent="0.4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</row>
    <row r="1344" spans="1:111" x14ac:dyDescent="0.4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</row>
    <row r="1345" spans="1:111" x14ac:dyDescent="0.4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</row>
    <row r="1346" spans="1:111" x14ac:dyDescent="0.4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</row>
    <row r="1347" spans="1:111" x14ac:dyDescent="0.4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</row>
    <row r="1348" spans="1:111" x14ac:dyDescent="0.4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</row>
    <row r="1349" spans="1:111" x14ac:dyDescent="0.4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</row>
    <row r="1350" spans="1:111" x14ac:dyDescent="0.4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</row>
    <row r="1351" spans="1:111" x14ac:dyDescent="0.4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</row>
    <row r="1352" spans="1:111" x14ac:dyDescent="0.4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</row>
    <row r="1353" spans="1:111" x14ac:dyDescent="0.4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</row>
    <row r="1354" spans="1:111" x14ac:dyDescent="0.4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</row>
    <row r="1355" spans="1:111" x14ac:dyDescent="0.4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</row>
    <row r="1356" spans="1:111" x14ac:dyDescent="0.4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</row>
    <row r="1357" spans="1:111" x14ac:dyDescent="0.4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</row>
    <row r="1358" spans="1:111" x14ac:dyDescent="0.4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</row>
    <row r="1359" spans="1:111" x14ac:dyDescent="0.4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</row>
    <row r="1360" spans="1:111" x14ac:dyDescent="0.4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</row>
    <row r="1361" spans="1:111" x14ac:dyDescent="0.4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</row>
    <row r="1362" spans="1:111" x14ac:dyDescent="0.4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</row>
    <row r="1363" spans="1:111" x14ac:dyDescent="0.4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</row>
    <row r="1364" spans="1:111" x14ac:dyDescent="0.4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</row>
    <row r="1365" spans="1:111" x14ac:dyDescent="0.4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</row>
    <row r="1366" spans="1:111" x14ac:dyDescent="0.4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</row>
    <row r="1367" spans="1:111" x14ac:dyDescent="0.4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</row>
    <row r="1368" spans="1:111" x14ac:dyDescent="0.4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</row>
    <row r="1369" spans="1:111" x14ac:dyDescent="0.4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</row>
    <row r="1370" spans="1:111" x14ac:dyDescent="0.4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</row>
    <row r="1371" spans="1:111" x14ac:dyDescent="0.4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</row>
    <row r="1372" spans="1:111" x14ac:dyDescent="0.4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</row>
    <row r="1373" spans="1:111" x14ac:dyDescent="0.4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</row>
    <row r="1374" spans="1:111" x14ac:dyDescent="0.4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</row>
    <row r="1375" spans="1:111" x14ac:dyDescent="0.4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</row>
    <row r="1376" spans="1:111" x14ac:dyDescent="0.4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</row>
    <row r="1377" spans="1:111" x14ac:dyDescent="0.4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</row>
    <row r="1378" spans="1:111" x14ac:dyDescent="0.4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</row>
    <row r="1379" spans="1:111" x14ac:dyDescent="0.4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</row>
    <row r="1380" spans="1:111" x14ac:dyDescent="0.4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</row>
    <row r="1381" spans="1:111" x14ac:dyDescent="0.4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</row>
    <row r="1382" spans="1:111" x14ac:dyDescent="0.4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</row>
    <row r="1383" spans="1:111" x14ac:dyDescent="0.4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</row>
    <row r="1384" spans="1:111" x14ac:dyDescent="0.4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</row>
    <row r="1385" spans="1:111" x14ac:dyDescent="0.4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</row>
    <row r="1386" spans="1:111" x14ac:dyDescent="0.4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</row>
    <row r="1387" spans="1:111" x14ac:dyDescent="0.4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</row>
    <row r="1388" spans="1:111" x14ac:dyDescent="0.4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</row>
    <row r="1389" spans="1:111" x14ac:dyDescent="0.4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</row>
    <row r="1390" spans="1:111" x14ac:dyDescent="0.4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</row>
    <row r="1391" spans="1:111" x14ac:dyDescent="0.4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</row>
    <row r="1392" spans="1:111" x14ac:dyDescent="0.4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</row>
    <row r="1393" spans="1:111" x14ac:dyDescent="0.4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</row>
    <row r="1394" spans="1:111" x14ac:dyDescent="0.4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</row>
    <row r="1395" spans="1:111" x14ac:dyDescent="0.4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</row>
    <row r="1396" spans="1:111" x14ac:dyDescent="0.4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</row>
    <row r="1397" spans="1:111" x14ac:dyDescent="0.4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</row>
    <row r="1398" spans="1:111" x14ac:dyDescent="0.4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</row>
    <row r="1399" spans="1:111" x14ac:dyDescent="0.4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</row>
    <row r="1400" spans="1:111" x14ac:dyDescent="0.4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</row>
    <row r="1401" spans="1:111" x14ac:dyDescent="0.4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</row>
    <row r="1402" spans="1:111" x14ac:dyDescent="0.4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</row>
    <row r="1403" spans="1:111" x14ac:dyDescent="0.4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</row>
    <row r="1404" spans="1:111" x14ac:dyDescent="0.4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</row>
    <row r="1405" spans="1:111" x14ac:dyDescent="0.4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</row>
    <row r="1406" spans="1:111" x14ac:dyDescent="0.4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</row>
    <row r="1407" spans="1:111" x14ac:dyDescent="0.4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</row>
    <row r="1408" spans="1:111" x14ac:dyDescent="0.4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</row>
    <row r="1409" spans="1:111" x14ac:dyDescent="0.4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</row>
    <row r="1410" spans="1:111" x14ac:dyDescent="0.4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</row>
    <row r="1411" spans="1:111" x14ac:dyDescent="0.4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</row>
    <row r="1412" spans="1:111" x14ac:dyDescent="0.4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</row>
    <row r="1413" spans="1:111" x14ac:dyDescent="0.4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</row>
    <row r="1414" spans="1:111" x14ac:dyDescent="0.4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</row>
    <row r="1415" spans="1:111" x14ac:dyDescent="0.4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</row>
    <row r="1416" spans="1:111" x14ac:dyDescent="0.4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</row>
    <row r="1417" spans="1:111" x14ac:dyDescent="0.4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</row>
    <row r="1418" spans="1:111" x14ac:dyDescent="0.4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</row>
    <row r="1419" spans="1:111" x14ac:dyDescent="0.4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</row>
    <row r="1420" spans="1:111" x14ac:dyDescent="0.4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</row>
    <row r="1421" spans="1:111" x14ac:dyDescent="0.4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</row>
    <row r="1422" spans="1:111" x14ac:dyDescent="0.4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</row>
    <row r="1423" spans="1:111" x14ac:dyDescent="0.4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</row>
    <row r="1424" spans="1:111" x14ac:dyDescent="0.4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</row>
    <row r="1425" spans="1:111" x14ac:dyDescent="0.4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</row>
    <row r="1426" spans="1:111" x14ac:dyDescent="0.4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</row>
    <row r="1427" spans="1:111" x14ac:dyDescent="0.4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</row>
    <row r="1428" spans="1:111" x14ac:dyDescent="0.4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</row>
    <row r="1429" spans="1:111" x14ac:dyDescent="0.4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</row>
    <row r="1430" spans="1:111" x14ac:dyDescent="0.4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</row>
    <row r="1431" spans="1:111" x14ac:dyDescent="0.4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</row>
    <row r="1432" spans="1:111" x14ac:dyDescent="0.4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</row>
    <row r="1433" spans="1:111" x14ac:dyDescent="0.4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</row>
    <row r="1434" spans="1:111" x14ac:dyDescent="0.4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</row>
    <row r="1435" spans="1:111" x14ac:dyDescent="0.4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</row>
    <row r="1436" spans="1:111" x14ac:dyDescent="0.4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</row>
    <row r="1437" spans="1:111" x14ac:dyDescent="0.4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</row>
    <row r="1438" spans="1:111" x14ac:dyDescent="0.4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</row>
    <row r="1439" spans="1:111" x14ac:dyDescent="0.4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</row>
    <row r="1440" spans="1:111" x14ac:dyDescent="0.4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</row>
    <row r="1441" spans="1:111" x14ac:dyDescent="0.4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</row>
    <row r="1442" spans="1:111" x14ac:dyDescent="0.4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</row>
    <row r="1443" spans="1:111" x14ac:dyDescent="0.4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  <c r="DG1443" s="1"/>
    </row>
    <row r="1444" spans="1:111" x14ac:dyDescent="0.4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  <c r="DG1444" s="1"/>
    </row>
    <row r="1445" spans="1:111" x14ac:dyDescent="0.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  <c r="DG1445" s="1"/>
    </row>
    <row r="1446" spans="1:111" x14ac:dyDescent="0.4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  <c r="DG1446" s="1"/>
    </row>
    <row r="1447" spans="1:111" x14ac:dyDescent="0.4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  <c r="DG1447" s="1"/>
    </row>
    <row r="1448" spans="1:111" x14ac:dyDescent="0.4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  <c r="DG1448" s="1"/>
    </row>
    <row r="1449" spans="1:111" x14ac:dyDescent="0.4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  <c r="DG1449" s="1"/>
    </row>
    <row r="1450" spans="1:111" x14ac:dyDescent="0.4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  <c r="DG1450" s="1"/>
    </row>
    <row r="1451" spans="1:111" x14ac:dyDescent="0.4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  <c r="DG1451" s="1"/>
    </row>
    <row r="1452" spans="1:111" x14ac:dyDescent="0.4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  <c r="DG1452" s="1"/>
    </row>
    <row r="1453" spans="1:111" x14ac:dyDescent="0.4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</row>
    <row r="1454" spans="1:111" x14ac:dyDescent="0.4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</row>
    <row r="1455" spans="1:111" x14ac:dyDescent="0.4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  <c r="DG1455" s="1"/>
    </row>
    <row r="1456" spans="1:111" x14ac:dyDescent="0.4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  <c r="DF1456" s="1"/>
      <c r="DG1456" s="1"/>
    </row>
    <row r="1457" spans="1:111" x14ac:dyDescent="0.4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  <c r="DG1457" s="1"/>
    </row>
    <row r="1458" spans="1:111" x14ac:dyDescent="0.4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  <c r="DF1458" s="1"/>
      <c r="DG1458" s="1"/>
    </row>
    <row r="1459" spans="1:111" x14ac:dyDescent="0.4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  <c r="DG1459" s="1"/>
    </row>
    <row r="1460" spans="1:111" x14ac:dyDescent="0.4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  <c r="DG1460" s="1"/>
    </row>
    <row r="1461" spans="1:111" x14ac:dyDescent="0.4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  <c r="DG1461" s="1"/>
    </row>
    <row r="1462" spans="1:111" x14ac:dyDescent="0.4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  <c r="DF1462" s="1"/>
      <c r="DG1462" s="1"/>
    </row>
    <row r="1463" spans="1:111" x14ac:dyDescent="0.4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  <c r="DG1463" s="1"/>
    </row>
    <row r="1464" spans="1:111" x14ac:dyDescent="0.4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  <c r="DG1464" s="1"/>
    </row>
    <row r="1465" spans="1:111" x14ac:dyDescent="0.4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  <c r="DG1465" s="1"/>
    </row>
    <row r="1466" spans="1:111" x14ac:dyDescent="0.4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</row>
    <row r="1467" spans="1:111" x14ac:dyDescent="0.4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</row>
    <row r="1468" spans="1:111" x14ac:dyDescent="0.4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  <c r="DG1468" s="1"/>
    </row>
    <row r="1469" spans="1:111" x14ac:dyDescent="0.4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  <c r="DG1469" s="1"/>
    </row>
    <row r="1470" spans="1:111" x14ac:dyDescent="0.4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  <c r="DG1470" s="1"/>
    </row>
    <row r="1471" spans="1:111" x14ac:dyDescent="0.4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  <c r="DF1471" s="1"/>
      <c r="DG1471" s="1"/>
    </row>
    <row r="1472" spans="1:111" x14ac:dyDescent="0.4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  <c r="DF1472" s="1"/>
      <c r="DG1472" s="1"/>
    </row>
    <row r="1473" spans="1:111" x14ac:dyDescent="0.4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  <c r="DF1473" s="1"/>
      <c r="DG1473" s="1"/>
    </row>
    <row r="1474" spans="1:111" x14ac:dyDescent="0.4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  <c r="DF1474" s="1"/>
      <c r="DG1474" s="1"/>
    </row>
    <row r="1475" spans="1:111" x14ac:dyDescent="0.4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  <c r="DF1475" s="1"/>
      <c r="DG1475" s="1"/>
    </row>
    <row r="1476" spans="1:111" x14ac:dyDescent="0.4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  <c r="DF1476" s="1"/>
      <c r="DG1476" s="1"/>
    </row>
    <row r="1477" spans="1:111" x14ac:dyDescent="0.4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  <c r="DF1477" s="1"/>
      <c r="DG1477" s="1"/>
    </row>
    <row r="1478" spans="1:111" x14ac:dyDescent="0.4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  <c r="DG1478" s="1"/>
    </row>
    <row r="1479" spans="1:111" x14ac:dyDescent="0.4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  <c r="DF1479" s="1"/>
      <c r="DG1479" s="1"/>
    </row>
    <row r="1480" spans="1:111" x14ac:dyDescent="0.4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  <c r="DG1480" s="1"/>
    </row>
    <row r="1481" spans="1:111" x14ac:dyDescent="0.4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  <c r="DG1481" s="1"/>
    </row>
    <row r="1482" spans="1:111" x14ac:dyDescent="0.4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  <c r="DF1482" s="1"/>
      <c r="DG1482" s="1"/>
    </row>
    <row r="1483" spans="1:111" x14ac:dyDescent="0.4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  <c r="DF1483" s="1"/>
      <c r="DG1483" s="1"/>
    </row>
    <row r="1484" spans="1:111" x14ac:dyDescent="0.4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  <c r="DF1484" s="1"/>
      <c r="DG1484" s="1"/>
    </row>
    <row r="1485" spans="1:111" x14ac:dyDescent="0.4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  <c r="DF1485" s="1"/>
      <c r="DG1485" s="1"/>
    </row>
    <row r="1486" spans="1:111" x14ac:dyDescent="0.4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  <c r="DF1486" s="1"/>
      <c r="DG1486" s="1"/>
    </row>
    <row r="1487" spans="1:111" x14ac:dyDescent="0.4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  <c r="DF1487" s="1"/>
      <c r="DG1487" s="1"/>
    </row>
    <row r="1488" spans="1:111" x14ac:dyDescent="0.4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  <c r="DG1488" s="1"/>
    </row>
    <row r="1489" spans="1:111" x14ac:dyDescent="0.4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  <c r="DG1489" s="1"/>
    </row>
    <row r="1490" spans="1:111" x14ac:dyDescent="0.4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  <c r="DG1490" s="1"/>
    </row>
    <row r="1491" spans="1:111" x14ac:dyDescent="0.4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  <c r="DG1491" s="1"/>
    </row>
    <row r="1492" spans="1:111" x14ac:dyDescent="0.4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  <c r="DG1492" s="1"/>
    </row>
    <row r="1493" spans="1:111" x14ac:dyDescent="0.4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  <c r="DF1493" s="1"/>
      <c r="DG1493" s="1"/>
    </row>
    <row r="1494" spans="1:111" x14ac:dyDescent="0.4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  <c r="DF1494" s="1"/>
      <c r="DG1494" s="1"/>
    </row>
    <row r="1495" spans="1:111" x14ac:dyDescent="0.4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  <c r="DF1495" s="1"/>
      <c r="DG1495" s="1"/>
    </row>
    <row r="1496" spans="1:111" x14ac:dyDescent="0.4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  <c r="DG1496" s="1"/>
    </row>
    <row r="1497" spans="1:111" x14ac:dyDescent="0.4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</row>
    <row r="1498" spans="1:111" x14ac:dyDescent="0.4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  <c r="DG1498" s="1"/>
    </row>
    <row r="1499" spans="1:111" x14ac:dyDescent="0.4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  <c r="DF1499" s="1"/>
      <c r="DG1499" s="1"/>
    </row>
    <row r="1500" spans="1:111" x14ac:dyDescent="0.4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</row>
    <row r="1501" spans="1:111" x14ac:dyDescent="0.4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  <c r="DF1501" s="1"/>
      <c r="DG1501" s="1"/>
    </row>
    <row r="1502" spans="1:111" x14ac:dyDescent="0.4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  <c r="DF1502" s="1"/>
      <c r="DG1502" s="1"/>
    </row>
    <row r="1503" spans="1:111" x14ac:dyDescent="0.4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  <c r="DG1503" s="1"/>
    </row>
    <row r="1504" spans="1:111" x14ac:dyDescent="0.4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  <c r="DF1504" s="1"/>
      <c r="DG1504" s="1"/>
    </row>
    <row r="1505" spans="1:111" x14ac:dyDescent="0.4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  <c r="DF1505" s="1"/>
      <c r="DG1505" s="1"/>
    </row>
    <row r="1506" spans="1:111" x14ac:dyDescent="0.4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  <c r="DF1506" s="1"/>
      <c r="DG1506" s="1"/>
    </row>
    <row r="1507" spans="1:111" x14ac:dyDescent="0.4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  <c r="DF1507" s="1"/>
      <c r="DG1507" s="1"/>
    </row>
    <row r="1508" spans="1:111" x14ac:dyDescent="0.4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  <c r="DF1508" s="1"/>
      <c r="DG1508" s="1"/>
    </row>
    <row r="1509" spans="1:111" x14ac:dyDescent="0.4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  <c r="DF1509" s="1"/>
      <c r="DG1509" s="1"/>
    </row>
    <row r="1510" spans="1:111" x14ac:dyDescent="0.4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</row>
    <row r="1511" spans="1:111" x14ac:dyDescent="0.4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  <c r="DF1511" s="1"/>
      <c r="DG1511" s="1"/>
    </row>
    <row r="1512" spans="1:111" x14ac:dyDescent="0.4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  <c r="DG1512" s="1"/>
    </row>
    <row r="1513" spans="1:111" x14ac:dyDescent="0.4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  <c r="DF1513" s="1"/>
      <c r="DG1513" s="1"/>
    </row>
    <row r="1514" spans="1:111" x14ac:dyDescent="0.4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  <c r="DF1514" s="1"/>
      <c r="DG1514" s="1"/>
    </row>
    <row r="1515" spans="1:111" x14ac:dyDescent="0.4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  <c r="DG1515" s="1"/>
    </row>
    <row r="1516" spans="1:111" x14ac:dyDescent="0.4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  <c r="DG1516" s="1"/>
    </row>
    <row r="1517" spans="1:111" x14ac:dyDescent="0.4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  <c r="DG1517" s="1"/>
    </row>
    <row r="1518" spans="1:111" x14ac:dyDescent="0.4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  <c r="DF1518" s="1"/>
      <c r="DG1518" s="1"/>
    </row>
    <row r="1519" spans="1:111" x14ac:dyDescent="0.4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  <c r="DG1519" s="1"/>
    </row>
    <row r="1520" spans="1:111" x14ac:dyDescent="0.4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  <c r="DG1520" s="1"/>
    </row>
    <row r="1521" spans="1:111" x14ac:dyDescent="0.4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  <c r="DG1521" s="1"/>
    </row>
    <row r="1522" spans="1:111" x14ac:dyDescent="0.4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  <c r="DF1522" s="1"/>
      <c r="DG1522" s="1"/>
    </row>
    <row r="1523" spans="1:111" x14ac:dyDescent="0.4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  <c r="DF1523" s="1"/>
      <c r="DG1523" s="1"/>
    </row>
    <row r="1524" spans="1:111" x14ac:dyDescent="0.4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  <c r="DF1524" s="1"/>
      <c r="DG1524" s="1"/>
    </row>
    <row r="1525" spans="1:111" x14ac:dyDescent="0.4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  <c r="DF1525" s="1"/>
      <c r="DG1525" s="1"/>
    </row>
    <row r="1526" spans="1:111" x14ac:dyDescent="0.4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  <c r="DG1526" s="1"/>
    </row>
    <row r="1527" spans="1:111" x14ac:dyDescent="0.4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  <c r="DF1527" s="1"/>
      <c r="DG1527" s="1"/>
    </row>
    <row r="1528" spans="1:111" x14ac:dyDescent="0.4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  <c r="DF1528" s="1"/>
      <c r="DG1528" s="1"/>
    </row>
    <row r="1529" spans="1:111" x14ac:dyDescent="0.4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  <c r="DG1529" s="1"/>
    </row>
    <row r="1530" spans="1:111" x14ac:dyDescent="0.4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  <c r="DF1530" s="1"/>
      <c r="DG1530" s="1"/>
    </row>
    <row r="1531" spans="1:111" x14ac:dyDescent="0.4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  <c r="DG1531" s="1"/>
    </row>
    <row r="1532" spans="1:111" x14ac:dyDescent="0.4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  <c r="DG1532" s="1"/>
    </row>
    <row r="1533" spans="1:111" x14ac:dyDescent="0.4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  <c r="DG1533" s="1"/>
    </row>
    <row r="1534" spans="1:111" x14ac:dyDescent="0.4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  <c r="DG1534" s="1"/>
    </row>
    <row r="1535" spans="1:111" x14ac:dyDescent="0.4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  <c r="DG1535" s="1"/>
    </row>
    <row r="1536" spans="1:111" x14ac:dyDescent="0.4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  <c r="DG1536" s="1"/>
    </row>
    <row r="1537" spans="1:111" x14ac:dyDescent="0.4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  <c r="DG1537" s="1"/>
    </row>
    <row r="1538" spans="1:111" x14ac:dyDescent="0.4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  <c r="DG1538" s="1"/>
    </row>
    <row r="1539" spans="1:111" x14ac:dyDescent="0.4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  <c r="DG1539" s="1"/>
    </row>
    <row r="1540" spans="1:111" x14ac:dyDescent="0.4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  <c r="DG1540" s="1"/>
    </row>
    <row r="1541" spans="1:111" x14ac:dyDescent="0.4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  <c r="DG1541" s="1"/>
    </row>
    <row r="1542" spans="1:111" x14ac:dyDescent="0.4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  <c r="DG1542" s="1"/>
    </row>
    <row r="1543" spans="1:111" x14ac:dyDescent="0.4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</row>
    <row r="1544" spans="1:111" x14ac:dyDescent="0.4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  <c r="DG1544" s="1"/>
    </row>
    <row r="1545" spans="1:111" x14ac:dyDescent="0.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  <c r="DG1545" s="1"/>
    </row>
    <row r="1546" spans="1:111" x14ac:dyDescent="0.4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  <c r="DG1546" s="1"/>
    </row>
    <row r="1547" spans="1:111" x14ac:dyDescent="0.4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  <c r="DG1547" s="1"/>
    </row>
    <row r="1548" spans="1:111" x14ac:dyDescent="0.4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  <c r="DG1548" s="1"/>
    </row>
    <row r="1549" spans="1:111" x14ac:dyDescent="0.4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  <c r="DG1549" s="1"/>
    </row>
    <row r="1550" spans="1:111" x14ac:dyDescent="0.4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  <c r="DG1550" s="1"/>
    </row>
    <row r="1551" spans="1:111" x14ac:dyDescent="0.4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  <c r="DG1551" s="1"/>
    </row>
    <row r="1552" spans="1:111" x14ac:dyDescent="0.4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  <c r="DG1552" s="1"/>
    </row>
    <row r="1553" spans="1:111" x14ac:dyDescent="0.4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  <c r="DG1553" s="1"/>
    </row>
    <row r="1554" spans="1:111" x14ac:dyDescent="0.4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  <c r="DG1554" s="1"/>
    </row>
    <row r="1555" spans="1:111" x14ac:dyDescent="0.4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  <c r="DG1555" s="1"/>
    </row>
    <row r="1556" spans="1:111" x14ac:dyDescent="0.4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  <c r="DG1556" s="1"/>
    </row>
    <row r="1557" spans="1:111" x14ac:dyDescent="0.4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  <c r="DG1557" s="1"/>
    </row>
    <row r="1558" spans="1:111" x14ac:dyDescent="0.4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  <c r="DG1558" s="1"/>
    </row>
    <row r="1559" spans="1:111" x14ac:dyDescent="0.4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  <c r="DG1559" s="1"/>
    </row>
    <row r="1560" spans="1:111" x14ac:dyDescent="0.4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  <c r="DG1560" s="1"/>
    </row>
    <row r="1561" spans="1:111" x14ac:dyDescent="0.4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  <c r="DG1561" s="1"/>
    </row>
    <row r="1562" spans="1:111" x14ac:dyDescent="0.4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  <c r="DG1562" s="1"/>
    </row>
    <row r="1563" spans="1:111" x14ac:dyDescent="0.4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  <c r="DG1563" s="1"/>
    </row>
    <row r="1564" spans="1:111" x14ac:dyDescent="0.4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  <c r="DG1564" s="1"/>
    </row>
    <row r="1565" spans="1:111" x14ac:dyDescent="0.4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  <c r="DF1565" s="1"/>
      <c r="DG1565" s="1"/>
    </row>
    <row r="1566" spans="1:111" x14ac:dyDescent="0.4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  <c r="DF1566" s="1"/>
      <c r="DG1566" s="1"/>
    </row>
    <row r="1567" spans="1:111" x14ac:dyDescent="0.4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  <c r="DG1567" s="1"/>
    </row>
    <row r="1568" spans="1:111" x14ac:dyDescent="0.4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  <c r="DF1568" s="1"/>
      <c r="DG1568" s="1"/>
    </row>
    <row r="1569" spans="1:111" x14ac:dyDescent="0.4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  <c r="DF1569" s="1"/>
      <c r="DG1569" s="1"/>
    </row>
    <row r="1570" spans="1:111" x14ac:dyDescent="0.4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  <c r="DF1570" s="1"/>
      <c r="DG1570" s="1"/>
    </row>
    <row r="1571" spans="1:111" x14ac:dyDescent="0.4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  <c r="DG1571" s="1"/>
    </row>
    <row r="1572" spans="1:111" x14ac:dyDescent="0.4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  <c r="DF1572" s="1"/>
      <c r="DG1572" s="1"/>
    </row>
    <row r="1573" spans="1:111" x14ac:dyDescent="0.4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  <c r="DF1573" s="1"/>
      <c r="DG1573" s="1"/>
    </row>
    <row r="1574" spans="1:111" x14ac:dyDescent="0.4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  <c r="DG1574" s="1"/>
    </row>
    <row r="1575" spans="1:111" x14ac:dyDescent="0.4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  <c r="DG1575" s="1"/>
    </row>
    <row r="1576" spans="1:111" x14ac:dyDescent="0.4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  <c r="DF1576" s="1"/>
      <c r="DG1576" s="1"/>
    </row>
    <row r="1577" spans="1:111" x14ac:dyDescent="0.4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  <c r="DF1577" s="1"/>
      <c r="DG1577" s="1"/>
    </row>
    <row r="1578" spans="1:111" x14ac:dyDescent="0.4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  <c r="CN1578" s="1"/>
      <c r="CO1578" s="1"/>
      <c r="CP1578" s="1"/>
      <c r="CQ1578" s="1"/>
      <c r="CR1578" s="1"/>
      <c r="CS1578" s="1"/>
      <c r="CT1578" s="1"/>
      <c r="CU1578" s="1"/>
      <c r="CV1578" s="1"/>
      <c r="CW1578" s="1"/>
      <c r="CX1578" s="1"/>
      <c r="CY1578" s="1"/>
      <c r="CZ1578" s="1"/>
      <c r="DA1578" s="1"/>
      <c r="DB1578" s="1"/>
      <c r="DC1578" s="1"/>
      <c r="DD1578" s="1"/>
      <c r="DE1578" s="1"/>
      <c r="DF1578" s="1"/>
      <c r="DG1578" s="1"/>
    </row>
    <row r="1579" spans="1:111" x14ac:dyDescent="0.4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  <c r="CN1579" s="1"/>
      <c r="CO1579" s="1"/>
      <c r="CP1579" s="1"/>
      <c r="CQ1579" s="1"/>
      <c r="CR1579" s="1"/>
      <c r="CS1579" s="1"/>
      <c r="CT1579" s="1"/>
      <c r="CU1579" s="1"/>
      <c r="CV1579" s="1"/>
      <c r="CW1579" s="1"/>
      <c r="CX1579" s="1"/>
      <c r="CY1579" s="1"/>
      <c r="CZ1579" s="1"/>
      <c r="DA1579" s="1"/>
      <c r="DB1579" s="1"/>
      <c r="DC1579" s="1"/>
      <c r="DD1579" s="1"/>
      <c r="DE1579" s="1"/>
      <c r="DF1579" s="1"/>
      <c r="DG1579" s="1"/>
    </row>
    <row r="1580" spans="1:111" x14ac:dyDescent="0.4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  <c r="CN1580" s="1"/>
      <c r="CO1580" s="1"/>
      <c r="CP1580" s="1"/>
      <c r="CQ1580" s="1"/>
      <c r="CR1580" s="1"/>
      <c r="CS1580" s="1"/>
      <c r="CT1580" s="1"/>
      <c r="CU1580" s="1"/>
      <c r="CV1580" s="1"/>
      <c r="CW1580" s="1"/>
      <c r="CX1580" s="1"/>
      <c r="CY1580" s="1"/>
      <c r="CZ1580" s="1"/>
      <c r="DA1580" s="1"/>
      <c r="DB1580" s="1"/>
      <c r="DC1580" s="1"/>
      <c r="DD1580" s="1"/>
      <c r="DE1580" s="1"/>
      <c r="DF1580" s="1"/>
      <c r="DG1580" s="1"/>
    </row>
    <row r="1581" spans="1:111" x14ac:dyDescent="0.4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  <c r="DF1581" s="1"/>
      <c r="DG1581" s="1"/>
    </row>
    <row r="1582" spans="1:111" x14ac:dyDescent="0.4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  <c r="CN1582" s="1"/>
      <c r="CO1582" s="1"/>
      <c r="CP1582" s="1"/>
      <c r="CQ1582" s="1"/>
      <c r="CR1582" s="1"/>
      <c r="CS1582" s="1"/>
      <c r="CT1582" s="1"/>
      <c r="CU1582" s="1"/>
      <c r="CV1582" s="1"/>
      <c r="CW1582" s="1"/>
      <c r="CX1582" s="1"/>
      <c r="CY1582" s="1"/>
      <c r="CZ1582" s="1"/>
      <c r="DA1582" s="1"/>
      <c r="DB1582" s="1"/>
      <c r="DC1582" s="1"/>
      <c r="DD1582" s="1"/>
      <c r="DE1582" s="1"/>
      <c r="DF1582" s="1"/>
      <c r="DG1582" s="1"/>
    </row>
    <row r="1583" spans="1:111" x14ac:dyDescent="0.4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  <c r="DF1583" s="1"/>
      <c r="DG1583" s="1"/>
    </row>
    <row r="1584" spans="1:111" x14ac:dyDescent="0.4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  <c r="DF1584" s="1"/>
      <c r="DG1584" s="1"/>
    </row>
    <row r="1585" spans="1:111" x14ac:dyDescent="0.4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  <c r="CN1585" s="1"/>
      <c r="CO1585" s="1"/>
      <c r="CP1585" s="1"/>
      <c r="CQ1585" s="1"/>
      <c r="CR1585" s="1"/>
      <c r="CS1585" s="1"/>
      <c r="CT1585" s="1"/>
      <c r="CU1585" s="1"/>
      <c r="CV1585" s="1"/>
      <c r="CW1585" s="1"/>
      <c r="CX1585" s="1"/>
      <c r="CY1585" s="1"/>
      <c r="CZ1585" s="1"/>
      <c r="DA1585" s="1"/>
      <c r="DB1585" s="1"/>
      <c r="DC1585" s="1"/>
      <c r="DD1585" s="1"/>
      <c r="DE1585" s="1"/>
      <c r="DF1585" s="1"/>
      <c r="DG1585" s="1"/>
    </row>
    <row r="1586" spans="1:111" x14ac:dyDescent="0.4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  <c r="DF1586" s="1"/>
      <c r="DG1586" s="1"/>
    </row>
    <row r="1587" spans="1:111" x14ac:dyDescent="0.4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  <c r="CN1587" s="1"/>
      <c r="CO1587" s="1"/>
      <c r="CP1587" s="1"/>
      <c r="CQ1587" s="1"/>
      <c r="CR1587" s="1"/>
      <c r="CS1587" s="1"/>
      <c r="CT1587" s="1"/>
      <c r="CU1587" s="1"/>
      <c r="CV1587" s="1"/>
      <c r="CW1587" s="1"/>
      <c r="CX1587" s="1"/>
      <c r="CY1587" s="1"/>
      <c r="CZ1587" s="1"/>
      <c r="DA1587" s="1"/>
      <c r="DB1587" s="1"/>
      <c r="DC1587" s="1"/>
      <c r="DD1587" s="1"/>
      <c r="DE1587" s="1"/>
      <c r="DF1587" s="1"/>
      <c r="DG1587" s="1"/>
    </row>
    <row r="1588" spans="1:111" x14ac:dyDescent="0.4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  <c r="CN1588" s="1"/>
      <c r="CO1588" s="1"/>
      <c r="CP1588" s="1"/>
      <c r="CQ1588" s="1"/>
      <c r="CR1588" s="1"/>
      <c r="CS1588" s="1"/>
      <c r="CT1588" s="1"/>
      <c r="CU1588" s="1"/>
      <c r="CV1588" s="1"/>
      <c r="CW1588" s="1"/>
      <c r="CX1588" s="1"/>
      <c r="CY1588" s="1"/>
      <c r="CZ1588" s="1"/>
      <c r="DA1588" s="1"/>
      <c r="DB1588" s="1"/>
      <c r="DC1588" s="1"/>
      <c r="DD1588" s="1"/>
      <c r="DE1588" s="1"/>
      <c r="DF1588" s="1"/>
      <c r="DG1588" s="1"/>
    </row>
    <row r="1589" spans="1:111" x14ac:dyDescent="0.4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  <c r="CN1589" s="1"/>
      <c r="CO1589" s="1"/>
      <c r="CP1589" s="1"/>
      <c r="CQ1589" s="1"/>
      <c r="CR1589" s="1"/>
      <c r="CS1589" s="1"/>
      <c r="CT1589" s="1"/>
      <c r="CU1589" s="1"/>
      <c r="CV1589" s="1"/>
      <c r="CW1589" s="1"/>
      <c r="CX1589" s="1"/>
      <c r="CY1589" s="1"/>
      <c r="CZ1589" s="1"/>
      <c r="DA1589" s="1"/>
      <c r="DB1589" s="1"/>
      <c r="DC1589" s="1"/>
      <c r="DD1589" s="1"/>
      <c r="DE1589" s="1"/>
      <c r="DF1589" s="1"/>
      <c r="DG1589" s="1"/>
    </row>
    <row r="1590" spans="1:111" x14ac:dyDescent="0.4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  <c r="CN1590" s="1"/>
      <c r="CO1590" s="1"/>
      <c r="CP1590" s="1"/>
      <c r="CQ1590" s="1"/>
      <c r="CR1590" s="1"/>
      <c r="CS1590" s="1"/>
      <c r="CT1590" s="1"/>
      <c r="CU1590" s="1"/>
      <c r="CV1590" s="1"/>
      <c r="CW1590" s="1"/>
      <c r="CX1590" s="1"/>
      <c r="CY1590" s="1"/>
      <c r="CZ1590" s="1"/>
      <c r="DA1590" s="1"/>
      <c r="DB1590" s="1"/>
      <c r="DC1590" s="1"/>
      <c r="DD1590" s="1"/>
      <c r="DE1590" s="1"/>
      <c r="DF1590" s="1"/>
      <c r="DG1590" s="1"/>
    </row>
    <row r="1591" spans="1:111" x14ac:dyDescent="0.4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  <c r="CN1591" s="1"/>
      <c r="CO1591" s="1"/>
      <c r="CP1591" s="1"/>
      <c r="CQ1591" s="1"/>
      <c r="CR1591" s="1"/>
      <c r="CS1591" s="1"/>
      <c r="CT1591" s="1"/>
      <c r="CU1591" s="1"/>
      <c r="CV1591" s="1"/>
      <c r="CW1591" s="1"/>
      <c r="CX1591" s="1"/>
      <c r="CY1591" s="1"/>
      <c r="CZ1591" s="1"/>
      <c r="DA1591" s="1"/>
      <c r="DB1591" s="1"/>
      <c r="DC1591" s="1"/>
      <c r="DD1591" s="1"/>
      <c r="DE1591" s="1"/>
      <c r="DF1591" s="1"/>
      <c r="DG1591" s="1"/>
    </row>
    <row r="1592" spans="1:111" x14ac:dyDescent="0.4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  <c r="DF1592" s="1"/>
      <c r="DG1592" s="1"/>
    </row>
    <row r="1593" spans="1:111" x14ac:dyDescent="0.4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  <c r="DG1593" s="1"/>
    </row>
    <row r="1594" spans="1:111" x14ac:dyDescent="0.4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</row>
    <row r="1595" spans="1:111" x14ac:dyDescent="0.4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  <c r="DG1595" s="1"/>
    </row>
    <row r="1596" spans="1:111" x14ac:dyDescent="0.4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  <c r="DG1596" s="1"/>
    </row>
    <row r="1597" spans="1:111" x14ac:dyDescent="0.4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  <c r="DF1597" s="1"/>
      <c r="DG1597" s="1"/>
    </row>
    <row r="1598" spans="1:111" x14ac:dyDescent="0.4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  <c r="CN1598" s="1"/>
      <c r="CO1598" s="1"/>
      <c r="CP1598" s="1"/>
      <c r="CQ1598" s="1"/>
      <c r="CR1598" s="1"/>
      <c r="CS1598" s="1"/>
      <c r="CT1598" s="1"/>
      <c r="CU1598" s="1"/>
      <c r="CV1598" s="1"/>
      <c r="CW1598" s="1"/>
      <c r="CX1598" s="1"/>
      <c r="CY1598" s="1"/>
      <c r="CZ1598" s="1"/>
      <c r="DA1598" s="1"/>
      <c r="DB1598" s="1"/>
      <c r="DC1598" s="1"/>
      <c r="DD1598" s="1"/>
      <c r="DE1598" s="1"/>
      <c r="DF1598" s="1"/>
      <c r="DG1598" s="1"/>
    </row>
    <row r="1599" spans="1:111" x14ac:dyDescent="0.4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  <c r="CN1599" s="1"/>
      <c r="CO1599" s="1"/>
      <c r="CP1599" s="1"/>
      <c r="CQ1599" s="1"/>
      <c r="CR1599" s="1"/>
      <c r="CS1599" s="1"/>
      <c r="CT1599" s="1"/>
      <c r="CU1599" s="1"/>
      <c r="CV1599" s="1"/>
      <c r="CW1599" s="1"/>
      <c r="CX1599" s="1"/>
      <c r="CY1599" s="1"/>
      <c r="CZ1599" s="1"/>
      <c r="DA1599" s="1"/>
      <c r="DB1599" s="1"/>
      <c r="DC1599" s="1"/>
      <c r="DD1599" s="1"/>
      <c r="DE1599" s="1"/>
      <c r="DF1599" s="1"/>
      <c r="DG1599" s="1"/>
    </row>
    <row r="1600" spans="1:111" x14ac:dyDescent="0.4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  <c r="CN1600" s="1"/>
      <c r="CO1600" s="1"/>
      <c r="CP1600" s="1"/>
      <c r="CQ1600" s="1"/>
      <c r="CR1600" s="1"/>
      <c r="CS1600" s="1"/>
      <c r="CT1600" s="1"/>
      <c r="CU1600" s="1"/>
      <c r="CV1600" s="1"/>
      <c r="CW1600" s="1"/>
      <c r="CX1600" s="1"/>
      <c r="CY1600" s="1"/>
      <c r="CZ1600" s="1"/>
      <c r="DA1600" s="1"/>
      <c r="DB1600" s="1"/>
      <c r="DC1600" s="1"/>
      <c r="DD1600" s="1"/>
      <c r="DE1600" s="1"/>
      <c r="DF1600" s="1"/>
      <c r="DG1600" s="1"/>
    </row>
    <row r="1601" spans="1:111" x14ac:dyDescent="0.4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  <c r="CN1601" s="1"/>
      <c r="CO1601" s="1"/>
      <c r="CP1601" s="1"/>
      <c r="CQ1601" s="1"/>
      <c r="CR1601" s="1"/>
      <c r="CS1601" s="1"/>
      <c r="CT1601" s="1"/>
      <c r="CU1601" s="1"/>
      <c r="CV1601" s="1"/>
      <c r="CW1601" s="1"/>
      <c r="CX1601" s="1"/>
      <c r="CY1601" s="1"/>
      <c r="CZ1601" s="1"/>
      <c r="DA1601" s="1"/>
      <c r="DB1601" s="1"/>
      <c r="DC1601" s="1"/>
      <c r="DD1601" s="1"/>
      <c r="DE1601" s="1"/>
      <c r="DF1601" s="1"/>
      <c r="DG1601" s="1"/>
    </row>
    <row r="1602" spans="1:111" x14ac:dyDescent="0.4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  <c r="DF1602" s="1"/>
      <c r="DG1602" s="1"/>
    </row>
    <row r="1603" spans="1:111" x14ac:dyDescent="0.4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  <c r="DF1603" s="1"/>
      <c r="DG1603" s="1"/>
    </row>
    <row r="1604" spans="1:111" x14ac:dyDescent="0.4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  <c r="DF1604" s="1"/>
      <c r="DG1604" s="1"/>
    </row>
    <row r="1605" spans="1:111" x14ac:dyDescent="0.4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  <c r="DF1605" s="1"/>
      <c r="DG1605" s="1"/>
    </row>
    <row r="1606" spans="1:111" x14ac:dyDescent="0.4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  <c r="DF1606" s="1"/>
      <c r="DG1606" s="1"/>
    </row>
    <row r="1607" spans="1:111" x14ac:dyDescent="0.4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  <c r="CN1607" s="1"/>
      <c r="CO1607" s="1"/>
      <c r="CP1607" s="1"/>
      <c r="CQ1607" s="1"/>
      <c r="CR1607" s="1"/>
      <c r="CS1607" s="1"/>
      <c r="CT1607" s="1"/>
      <c r="CU1607" s="1"/>
      <c r="CV1607" s="1"/>
      <c r="CW1607" s="1"/>
      <c r="CX1607" s="1"/>
      <c r="CY1607" s="1"/>
      <c r="CZ1607" s="1"/>
      <c r="DA1607" s="1"/>
      <c r="DB1607" s="1"/>
      <c r="DC1607" s="1"/>
      <c r="DD1607" s="1"/>
      <c r="DE1607" s="1"/>
      <c r="DF1607" s="1"/>
      <c r="DG1607" s="1"/>
    </row>
    <row r="1608" spans="1:111" x14ac:dyDescent="0.4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  <c r="CN1608" s="1"/>
      <c r="CO1608" s="1"/>
      <c r="CP1608" s="1"/>
      <c r="CQ1608" s="1"/>
      <c r="CR1608" s="1"/>
      <c r="CS1608" s="1"/>
      <c r="CT1608" s="1"/>
      <c r="CU1608" s="1"/>
      <c r="CV1608" s="1"/>
      <c r="CW1608" s="1"/>
      <c r="CX1608" s="1"/>
      <c r="CY1608" s="1"/>
      <c r="CZ1608" s="1"/>
      <c r="DA1608" s="1"/>
      <c r="DB1608" s="1"/>
      <c r="DC1608" s="1"/>
      <c r="DD1608" s="1"/>
      <c r="DE1608" s="1"/>
      <c r="DF1608" s="1"/>
      <c r="DG1608" s="1"/>
    </row>
    <row r="1609" spans="1:111" x14ac:dyDescent="0.4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  <c r="CN1609" s="1"/>
      <c r="CO1609" s="1"/>
      <c r="CP1609" s="1"/>
      <c r="CQ1609" s="1"/>
      <c r="CR1609" s="1"/>
      <c r="CS1609" s="1"/>
      <c r="CT1609" s="1"/>
      <c r="CU1609" s="1"/>
      <c r="CV1609" s="1"/>
      <c r="CW1609" s="1"/>
      <c r="CX1609" s="1"/>
      <c r="CY1609" s="1"/>
      <c r="CZ1609" s="1"/>
      <c r="DA1609" s="1"/>
      <c r="DB1609" s="1"/>
      <c r="DC1609" s="1"/>
      <c r="DD1609" s="1"/>
      <c r="DE1609" s="1"/>
      <c r="DF1609" s="1"/>
      <c r="DG1609" s="1"/>
    </row>
    <row r="1610" spans="1:111" x14ac:dyDescent="0.4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  <c r="CN1610" s="1"/>
      <c r="CO1610" s="1"/>
      <c r="CP1610" s="1"/>
      <c r="CQ1610" s="1"/>
      <c r="CR1610" s="1"/>
      <c r="CS1610" s="1"/>
      <c r="CT1610" s="1"/>
      <c r="CU1610" s="1"/>
      <c r="CV1610" s="1"/>
      <c r="CW1610" s="1"/>
      <c r="CX1610" s="1"/>
      <c r="CY1610" s="1"/>
      <c r="CZ1610" s="1"/>
      <c r="DA1610" s="1"/>
      <c r="DB1610" s="1"/>
      <c r="DC1610" s="1"/>
      <c r="DD1610" s="1"/>
      <c r="DE1610" s="1"/>
      <c r="DF1610" s="1"/>
      <c r="DG1610" s="1"/>
    </row>
    <row r="1611" spans="1:111" x14ac:dyDescent="0.4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  <c r="CN1611" s="1"/>
      <c r="CO1611" s="1"/>
      <c r="CP1611" s="1"/>
      <c r="CQ1611" s="1"/>
      <c r="CR1611" s="1"/>
      <c r="CS1611" s="1"/>
      <c r="CT1611" s="1"/>
      <c r="CU1611" s="1"/>
      <c r="CV1611" s="1"/>
      <c r="CW1611" s="1"/>
      <c r="CX1611" s="1"/>
      <c r="CY1611" s="1"/>
      <c r="CZ1611" s="1"/>
      <c r="DA1611" s="1"/>
      <c r="DB1611" s="1"/>
      <c r="DC1611" s="1"/>
      <c r="DD1611" s="1"/>
      <c r="DE1611" s="1"/>
      <c r="DF1611" s="1"/>
      <c r="DG1611" s="1"/>
    </row>
    <row r="1612" spans="1:111" x14ac:dyDescent="0.4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  <c r="CN1612" s="1"/>
      <c r="CO1612" s="1"/>
      <c r="CP1612" s="1"/>
      <c r="CQ1612" s="1"/>
      <c r="CR1612" s="1"/>
      <c r="CS1612" s="1"/>
      <c r="CT1612" s="1"/>
      <c r="CU1612" s="1"/>
      <c r="CV1612" s="1"/>
      <c r="CW1612" s="1"/>
      <c r="CX1612" s="1"/>
      <c r="CY1612" s="1"/>
      <c r="CZ1612" s="1"/>
      <c r="DA1612" s="1"/>
      <c r="DB1612" s="1"/>
      <c r="DC1612" s="1"/>
      <c r="DD1612" s="1"/>
      <c r="DE1612" s="1"/>
      <c r="DF1612" s="1"/>
      <c r="DG1612" s="1"/>
    </row>
    <row r="1613" spans="1:111" x14ac:dyDescent="0.4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  <c r="CN1613" s="1"/>
      <c r="CO1613" s="1"/>
      <c r="CP1613" s="1"/>
      <c r="CQ1613" s="1"/>
      <c r="CR1613" s="1"/>
      <c r="CS1613" s="1"/>
      <c r="CT1613" s="1"/>
      <c r="CU1613" s="1"/>
      <c r="CV1613" s="1"/>
      <c r="CW1613" s="1"/>
      <c r="CX1613" s="1"/>
      <c r="CY1613" s="1"/>
      <c r="CZ1613" s="1"/>
      <c r="DA1613" s="1"/>
      <c r="DB1613" s="1"/>
      <c r="DC1613" s="1"/>
      <c r="DD1613" s="1"/>
      <c r="DE1613" s="1"/>
      <c r="DF1613" s="1"/>
      <c r="DG1613" s="1"/>
    </row>
    <row r="1614" spans="1:111" x14ac:dyDescent="0.4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  <c r="CN1614" s="1"/>
      <c r="CO1614" s="1"/>
      <c r="CP1614" s="1"/>
      <c r="CQ1614" s="1"/>
      <c r="CR1614" s="1"/>
      <c r="CS1614" s="1"/>
      <c r="CT1614" s="1"/>
      <c r="CU1614" s="1"/>
      <c r="CV1614" s="1"/>
      <c r="CW1614" s="1"/>
      <c r="CX1614" s="1"/>
      <c r="CY1614" s="1"/>
      <c r="CZ1614" s="1"/>
      <c r="DA1614" s="1"/>
      <c r="DB1614" s="1"/>
      <c r="DC1614" s="1"/>
      <c r="DD1614" s="1"/>
      <c r="DE1614" s="1"/>
      <c r="DF1614" s="1"/>
      <c r="DG1614" s="1"/>
    </row>
    <row r="1615" spans="1:111" x14ac:dyDescent="0.4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  <c r="DF1615" s="1"/>
      <c r="DG1615" s="1"/>
    </row>
    <row r="1616" spans="1:111" x14ac:dyDescent="0.4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  <c r="DF1616" s="1"/>
      <c r="DG1616" s="1"/>
    </row>
    <row r="1617" spans="1:111" x14ac:dyDescent="0.4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  <c r="CN1617" s="1"/>
      <c r="CO1617" s="1"/>
      <c r="CP1617" s="1"/>
      <c r="CQ1617" s="1"/>
      <c r="CR1617" s="1"/>
      <c r="CS1617" s="1"/>
      <c r="CT1617" s="1"/>
      <c r="CU1617" s="1"/>
      <c r="CV1617" s="1"/>
      <c r="CW1617" s="1"/>
      <c r="CX1617" s="1"/>
      <c r="CY1617" s="1"/>
      <c r="CZ1617" s="1"/>
      <c r="DA1617" s="1"/>
      <c r="DB1617" s="1"/>
      <c r="DC1617" s="1"/>
      <c r="DD1617" s="1"/>
      <c r="DE1617" s="1"/>
      <c r="DF1617" s="1"/>
      <c r="DG1617" s="1"/>
    </row>
    <row r="1618" spans="1:111" x14ac:dyDescent="0.4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  <c r="DF1618" s="1"/>
      <c r="DG1618" s="1"/>
    </row>
    <row r="1619" spans="1:111" x14ac:dyDescent="0.4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  <c r="DF1619" s="1"/>
      <c r="DG1619" s="1"/>
    </row>
    <row r="1620" spans="1:111" x14ac:dyDescent="0.4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  <c r="DF1620" s="1"/>
      <c r="DG1620" s="1"/>
    </row>
    <row r="1621" spans="1:111" x14ac:dyDescent="0.4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  <c r="DF1621" s="1"/>
      <c r="DG1621" s="1"/>
    </row>
    <row r="1622" spans="1:111" x14ac:dyDescent="0.4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  <c r="DF1622" s="1"/>
      <c r="DG1622" s="1"/>
    </row>
    <row r="1623" spans="1:111" x14ac:dyDescent="0.4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  <c r="CN1623" s="1"/>
      <c r="CO1623" s="1"/>
      <c r="CP1623" s="1"/>
      <c r="CQ1623" s="1"/>
      <c r="CR1623" s="1"/>
      <c r="CS1623" s="1"/>
      <c r="CT1623" s="1"/>
      <c r="CU1623" s="1"/>
      <c r="CV1623" s="1"/>
      <c r="CW1623" s="1"/>
      <c r="CX1623" s="1"/>
      <c r="CY1623" s="1"/>
      <c r="CZ1623" s="1"/>
      <c r="DA1623" s="1"/>
      <c r="DB1623" s="1"/>
      <c r="DC1623" s="1"/>
      <c r="DD1623" s="1"/>
      <c r="DE1623" s="1"/>
      <c r="DF1623" s="1"/>
      <c r="DG1623" s="1"/>
    </row>
    <row r="1624" spans="1:111" x14ac:dyDescent="0.4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  <c r="DF1624" s="1"/>
      <c r="DG1624" s="1"/>
    </row>
    <row r="1625" spans="1:111" x14ac:dyDescent="0.4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  <c r="DG1625" s="1"/>
    </row>
    <row r="1626" spans="1:111" x14ac:dyDescent="0.4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  <c r="CN1626" s="1"/>
      <c r="CO1626" s="1"/>
      <c r="CP1626" s="1"/>
      <c r="CQ1626" s="1"/>
      <c r="CR1626" s="1"/>
      <c r="CS1626" s="1"/>
      <c r="CT1626" s="1"/>
      <c r="CU1626" s="1"/>
      <c r="CV1626" s="1"/>
      <c r="CW1626" s="1"/>
      <c r="CX1626" s="1"/>
      <c r="CY1626" s="1"/>
      <c r="CZ1626" s="1"/>
      <c r="DA1626" s="1"/>
      <c r="DB1626" s="1"/>
      <c r="DC1626" s="1"/>
      <c r="DD1626" s="1"/>
      <c r="DE1626" s="1"/>
      <c r="DF1626" s="1"/>
      <c r="DG1626" s="1"/>
    </row>
    <row r="1627" spans="1:111" x14ac:dyDescent="0.4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  <c r="CN1627" s="1"/>
      <c r="CO1627" s="1"/>
      <c r="CP1627" s="1"/>
      <c r="CQ1627" s="1"/>
      <c r="CR1627" s="1"/>
      <c r="CS1627" s="1"/>
      <c r="CT1627" s="1"/>
      <c r="CU1627" s="1"/>
      <c r="CV1627" s="1"/>
      <c r="CW1627" s="1"/>
      <c r="CX1627" s="1"/>
      <c r="CY1627" s="1"/>
      <c r="CZ1627" s="1"/>
      <c r="DA1627" s="1"/>
      <c r="DB1627" s="1"/>
      <c r="DC1627" s="1"/>
      <c r="DD1627" s="1"/>
      <c r="DE1627" s="1"/>
      <c r="DF1627" s="1"/>
      <c r="DG1627" s="1"/>
    </row>
    <row r="1628" spans="1:111" x14ac:dyDescent="0.4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  <c r="CN1628" s="1"/>
      <c r="CO1628" s="1"/>
      <c r="CP1628" s="1"/>
      <c r="CQ1628" s="1"/>
      <c r="CR1628" s="1"/>
      <c r="CS1628" s="1"/>
      <c r="CT1628" s="1"/>
      <c r="CU1628" s="1"/>
      <c r="CV1628" s="1"/>
      <c r="CW1628" s="1"/>
      <c r="CX1628" s="1"/>
      <c r="CY1628" s="1"/>
      <c r="CZ1628" s="1"/>
      <c r="DA1628" s="1"/>
      <c r="DB1628" s="1"/>
      <c r="DC1628" s="1"/>
      <c r="DD1628" s="1"/>
      <c r="DE1628" s="1"/>
      <c r="DF1628" s="1"/>
      <c r="DG1628" s="1"/>
    </row>
    <row r="1629" spans="1:111" x14ac:dyDescent="0.4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  <c r="DF1629" s="1"/>
      <c r="DG1629" s="1"/>
    </row>
    <row r="1630" spans="1:111" x14ac:dyDescent="0.4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  <c r="CN1630" s="1"/>
      <c r="CO1630" s="1"/>
      <c r="CP1630" s="1"/>
      <c r="CQ1630" s="1"/>
      <c r="CR1630" s="1"/>
      <c r="CS1630" s="1"/>
      <c r="CT1630" s="1"/>
      <c r="CU1630" s="1"/>
      <c r="CV1630" s="1"/>
      <c r="CW1630" s="1"/>
      <c r="CX1630" s="1"/>
      <c r="CY1630" s="1"/>
      <c r="CZ1630" s="1"/>
      <c r="DA1630" s="1"/>
      <c r="DB1630" s="1"/>
      <c r="DC1630" s="1"/>
      <c r="DD1630" s="1"/>
      <c r="DE1630" s="1"/>
      <c r="DF1630" s="1"/>
      <c r="DG1630" s="1"/>
    </row>
    <row r="1631" spans="1:111" x14ac:dyDescent="0.4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  <c r="DF1631" s="1"/>
      <c r="DG1631" s="1"/>
    </row>
    <row r="1632" spans="1:111" x14ac:dyDescent="0.4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  <c r="DF1632" s="1"/>
      <c r="DG1632" s="1"/>
    </row>
    <row r="1633" spans="1:111" x14ac:dyDescent="0.4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  <c r="DG1633" s="1"/>
    </row>
    <row r="1634" spans="1:111" x14ac:dyDescent="0.4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  <c r="DF1634" s="1"/>
      <c r="DG1634" s="1"/>
    </row>
    <row r="1635" spans="1:111" x14ac:dyDescent="0.4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</row>
    <row r="1636" spans="1:111" x14ac:dyDescent="0.4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  <c r="DF1636" s="1"/>
      <c r="DG1636" s="1"/>
    </row>
    <row r="1637" spans="1:111" x14ac:dyDescent="0.4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  <c r="DF1637" s="1"/>
      <c r="DG1637" s="1"/>
    </row>
    <row r="1638" spans="1:111" x14ac:dyDescent="0.4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  <c r="DF1638" s="1"/>
      <c r="DG1638" s="1"/>
    </row>
    <row r="1639" spans="1:111" x14ac:dyDescent="0.4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  <c r="DF1639" s="1"/>
      <c r="DG1639" s="1"/>
    </row>
    <row r="1640" spans="1:111" x14ac:dyDescent="0.4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  <c r="DF1640" s="1"/>
      <c r="DG1640" s="1"/>
    </row>
    <row r="1641" spans="1:111" x14ac:dyDescent="0.4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  <c r="DF1641" s="1"/>
      <c r="DG1641" s="1"/>
    </row>
    <row r="1642" spans="1:111" x14ac:dyDescent="0.4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  <c r="CN1642" s="1"/>
      <c r="CO1642" s="1"/>
      <c r="CP1642" s="1"/>
      <c r="CQ1642" s="1"/>
      <c r="CR1642" s="1"/>
      <c r="CS1642" s="1"/>
      <c r="CT1642" s="1"/>
      <c r="CU1642" s="1"/>
      <c r="CV1642" s="1"/>
      <c r="CW1642" s="1"/>
      <c r="CX1642" s="1"/>
      <c r="CY1642" s="1"/>
      <c r="CZ1642" s="1"/>
      <c r="DA1642" s="1"/>
      <c r="DB1642" s="1"/>
      <c r="DC1642" s="1"/>
      <c r="DD1642" s="1"/>
      <c r="DE1642" s="1"/>
      <c r="DF1642" s="1"/>
      <c r="DG1642" s="1"/>
    </row>
    <row r="1643" spans="1:111" x14ac:dyDescent="0.4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  <c r="DF1643" s="1"/>
      <c r="DG1643" s="1"/>
    </row>
    <row r="1644" spans="1:111" x14ac:dyDescent="0.4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  <c r="DF1644" s="1"/>
      <c r="DG1644" s="1"/>
    </row>
    <row r="1645" spans="1:111" x14ac:dyDescent="0.4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  <c r="DF1645" s="1"/>
      <c r="DG1645" s="1"/>
    </row>
    <row r="1646" spans="1:111" x14ac:dyDescent="0.4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  <c r="DF1646" s="1"/>
      <c r="DG1646" s="1"/>
    </row>
    <row r="1647" spans="1:111" x14ac:dyDescent="0.4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  <c r="DF1647" s="1"/>
      <c r="DG1647" s="1"/>
    </row>
    <row r="1648" spans="1:111" x14ac:dyDescent="0.4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  <c r="DF1648" s="1"/>
      <c r="DG1648" s="1"/>
    </row>
    <row r="1649" spans="1:111" x14ac:dyDescent="0.4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  <c r="DF1649" s="1"/>
      <c r="DG1649" s="1"/>
    </row>
    <row r="1650" spans="1:111" x14ac:dyDescent="0.4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1"/>
      <c r="DG1650" s="1"/>
    </row>
    <row r="1651" spans="1:111" x14ac:dyDescent="0.4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  <c r="DF1651" s="1"/>
      <c r="DG1651" s="1"/>
    </row>
    <row r="1652" spans="1:111" x14ac:dyDescent="0.4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  <c r="DF1652" s="1"/>
      <c r="DG1652" s="1"/>
    </row>
    <row r="1653" spans="1:111" x14ac:dyDescent="0.4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  <c r="DF1653" s="1"/>
      <c r="DG1653" s="1"/>
    </row>
    <row r="1654" spans="1:111" x14ac:dyDescent="0.4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1"/>
      <c r="CG1654" s="1"/>
      <c r="CH1654" s="1"/>
      <c r="CI1654" s="1"/>
      <c r="CJ1654" s="1"/>
      <c r="CK1654" s="1"/>
      <c r="CL1654" s="1"/>
      <c r="CM1654" s="1"/>
      <c r="CN1654" s="1"/>
      <c r="CO1654" s="1"/>
      <c r="CP1654" s="1"/>
      <c r="CQ1654" s="1"/>
      <c r="CR1654" s="1"/>
      <c r="CS1654" s="1"/>
      <c r="CT1654" s="1"/>
      <c r="CU1654" s="1"/>
      <c r="CV1654" s="1"/>
      <c r="CW1654" s="1"/>
      <c r="CX1654" s="1"/>
      <c r="CY1654" s="1"/>
      <c r="CZ1654" s="1"/>
      <c r="DA1654" s="1"/>
      <c r="DB1654" s="1"/>
      <c r="DC1654" s="1"/>
      <c r="DD1654" s="1"/>
      <c r="DE1654" s="1"/>
      <c r="DF1654" s="1"/>
      <c r="DG1654" s="1"/>
    </row>
    <row r="1655" spans="1:111" x14ac:dyDescent="0.4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  <c r="DF1655" s="1"/>
      <c r="DG1655" s="1"/>
    </row>
    <row r="1656" spans="1:111" x14ac:dyDescent="0.4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1"/>
      <c r="CG1656" s="1"/>
      <c r="CH1656" s="1"/>
      <c r="CI1656" s="1"/>
      <c r="CJ1656" s="1"/>
      <c r="CK1656" s="1"/>
      <c r="CL1656" s="1"/>
      <c r="CM1656" s="1"/>
      <c r="CN1656" s="1"/>
      <c r="CO1656" s="1"/>
      <c r="CP1656" s="1"/>
      <c r="CQ1656" s="1"/>
      <c r="CR1656" s="1"/>
      <c r="CS1656" s="1"/>
      <c r="CT1656" s="1"/>
      <c r="CU1656" s="1"/>
      <c r="CV1656" s="1"/>
      <c r="CW1656" s="1"/>
      <c r="CX1656" s="1"/>
      <c r="CY1656" s="1"/>
      <c r="CZ1656" s="1"/>
      <c r="DA1656" s="1"/>
      <c r="DB1656" s="1"/>
      <c r="DC1656" s="1"/>
      <c r="DD1656" s="1"/>
      <c r="DE1656" s="1"/>
      <c r="DF1656" s="1"/>
      <c r="DG1656" s="1"/>
    </row>
    <row r="1657" spans="1:111" x14ac:dyDescent="0.4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  <c r="DF1657" s="1"/>
      <c r="DG1657" s="1"/>
    </row>
    <row r="1658" spans="1:111" x14ac:dyDescent="0.4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  <c r="DF1658" s="1"/>
      <c r="DG1658" s="1"/>
    </row>
    <row r="1659" spans="1:111" x14ac:dyDescent="0.4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1"/>
      <c r="CG1659" s="1"/>
      <c r="CH1659" s="1"/>
      <c r="CI1659" s="1"/>
      <c r="CJ1659" s="1"/>
      <c r="CK1659" s="1"/>
      <c r="CL1659" s="1"/>
      <c r="CM1659" s="1"/>
      <c r="CN1659" s="1"/>
      <c r="CO1659" s="1"/>
      <c r="CP1659" s="1"/>
      <c r="CQ1659" s="1"/>
      <c r="CR1659" s="1"/>
      <c r="CS1659" s="1"/>
      <c r="CT1659" s="1"/>
      <c r="CU1659" s="1"/>
      <c r="CV1659" s="1"/>
      <c r="CW1659" s="1"/>
      <c r="CX1659" s="1"/>
      <c r="CY1659" s="1"/>
      <c r="CZ1659" s="1"/>
      <c r="DA1659" s="1"/>
      <c r="DB1659" s="1"/>
      <c r="DC1659" s="1"/>
      <c r="DD1659" s="1"/>
      <c r="DE1659" s="1"/>
      <c r="DF1659" s="1"/>
      <c r="DG1659" s="1"/>
    </row>
    <row r="1660" spans="1:111" x14ac:dyDescent="0.4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1"/>
      <c r="CG1660" s="1"/>
      <c r="CH1660" s="1"/>
      <c r="CI1660" s="1"/>
      <c r="CJ1660" s="1"/>
      <c r="CK1660" s="1"/>
      <c r="CL1660" s="1"/>
      <c r="CM1660" s="1"/>
      <c r="CN1660" s="1"/>
      <c r="CO1660" s="1"/>
      <c r="CP1660" s="1"/>
      <c r="CQ1660" s="1"/>
      <c r="CR1660" s="1"/>
      <c r="CS1660" s="1"/>
      <c r="CT1660" s="1"/>
      <c r="CU1660" s="1"/>
      <c r="CV1660" s="1"/>
      <c r="CW1660" s="1"/>
      <c r="CX1660" s="1"/>
      <c r="CY1660" s="1"/>
      <c r="CZ1660" s="1"/>
      <c r="DA1660" s="1"/>
      <c r="DB1660" s="1"/>
      <c r="DC1660" s="1"/>
      <c r="DD1660" s="1"/>
      <c r="DE1660" s="1"/>
      <c r="DF1660" s="1"/>
      <c r="DG1660" s="1"/>
    </row>
    <row r="1661" spans="1:111" x14ac:dyDescent="0.4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  <c r="DF1661" s="1"/>
      <c r="DG1661" s="1"/>
    </row>
    <row r="1662" spans="1:111" x14ac:dyDescent="0.4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  <c r="DF1662" s="1"/>
      <c r="DG1662" s="1"/>
    </row>
    <row r="1663" spans="1:111" x14ac:dyDescent="0.4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  <c r="DG1663" s="1"/>
    </row>
    <row r="1664" spans="1:111" x14ac:dyDescent="0.4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  <c r="DF1664" s="1"/>
      <c r="DG1664" s="1"/>
    </row>
    <row r="1665" spans="1:111" x14ac:dyDescent="0.4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  <c r="DF1665" s="1"/>
      <c r="DG1665" s="1"/>
    </row>
    <row r="1666" spans="1:111" x14ac:dyDescent="0.4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  <c r="DF1666" s="1"/>
      <c r="DG1666" s="1"/>
    </row>
    <row r="1667" spans="1:111" x14ac:dyDescent="0.4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  <c r="DF1667" s="1"/>
      <c r="DG1667" s="1"/>
    </row>
    <row r="1668" spans="1:111" x14ac:dyDescent="0.4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  <c r="DF1668" s="1"/>
      <c r="DG1668" s="1"/>
    </row>
    <row r="1669" spans="1:111" x14ac:dyDescent="0.4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  <c r="DF1669" s="1"/>
      <c r="DG1669" s="1"/>
    </row>
    <row r="1670" spans="1:111" x14ac:dyDescent="0.4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  <c r="DF1670" s="1"/>
      <c r="DG1670" s="1"/>
    </row>
    <row r="1671" spans="1:111" x14ac:dyDescent="0.4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1"/>
      <c r="CG1671" s="1"/>
      <c r="CH1671" s="1"/>
      <c r="CI1671" s="1"/>
      <c r="CJ1671" s="1"/>
      <c r="CK1671" s="1"/>
      <c r="CL1671" s="1"/>
      <c r="CM1671" s="1"/>
      <c r="CN1671" s="1"/>
      <c r="CO1671" s="1"/>
      <c r="CP1671" s="1"/>
      <c r="CQ1671" s="1"/>
      <c r="CR1671" s="1"/>
      <c r="CS1671" s="1"/>
      <c r="CT1671" s="1"/>
      <c r="CU1671" s="1"/>
      <c r="CV1671" s="1"/>
      <c r="CW1671" s="1"/>
      <c r="CX1671" s="1"/>
      <c r="CY1671" s="1"/>
      <c r="CZ1671" s="1"/>
      <c r="DA1671" s="1"/>
      <c r="DB1671" s="1"/>
      <c r="DC1671" s="1"/>
      <c r="DD1671" s="1"/>
      <c r="DE1671" s="1"/>
      <c r="DF1671" s="1"/>
      <c r="DG1671" s="1"/>
    </row>
    <row r="1672" spans="1:111" x14ac:dyDescent="0.4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  <c r="DF1672" s="1"/>
      <c r="DG1672" s="1"/>
    </row>
    <row r="1673" spans="1:111" x14ac:dyDescent="0.4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  <c r="DF1673" s="1"/>
      <c r="DG1673" s="1"/>
    </row>
    <row r="1674" spans="1:111" x14ac:dyDescent="0.4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1"/>
      <c r="CG1674" s="1"/>
      <c r="CH1674" s="1"/>
      <c r="CI1674" s="1"/>
      <c r="CJ1674" s="1"/>
      <c r="CK1674" s="1"/>
      <c r="CL1674" s="1"/>
      <c r="CM1674" s="1"/>
      <c r="CN1674" s="1"/>
      <c r="CO1674" s="1"/>
      <c r="CP1674" s="1"/>
      <c r="CQ1674" s="1"/>
      <c r="CR1674" s="1"/>
      <c r="CS1674" s="1"/>
      <c r="CT1674" s="1"/>
      <c r="CU1674" s="1"/>
      <c r="CV1674" s="1"/>
      <c r="CW1674" s="1"/>
      <c r="CX1674" s="1"/>
      <c r="CY1674" s="1"/>
      <c r="CZ1674" s="1"/>
      <c r="DA1674" s="1"/>
      <c r="DB1674" s="1"/>
      <c r="DC1674" s="1"/>
      <c r="DD1674" s="1"/>
      <c r="DE1674" s="1"/>
      <c r="DF1674" s="1"/>
      <c r="DG1674" s="1"/>
    </row>
    <row r="1675" spans="1:111" x14ac:dyDescent="0.4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  <c r="DF1675" s="1"/>
      <c r="DG1675" s="1"/>
    </row>
    <row r="1676" spans="1:111" x14ac:dyDescent="0.4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  <c r="DC1676" s="1"/>
      <c r="DD1676" s="1"/>
      <c r="DE1676" s="1"/>
      <c r="DF1676" s="1"/>
      <c r="DG1676" s="1"/>
    </row>
    <row r="1677" spans="1:111" x14ac:dyDescent="0.4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  <c r="DC1677" s="1"/>
      <c r="DD1677" s="1"/>
      <c r="DE1677" s="1"/>
      <c r="DF1677" s="1"/>
      <c r="DG1677" s="1"/>
    </row>
    <row r="1678" spans="1:111" x14ac:dyDescent="0.4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  <c r="DC1678" s="1"/>
      <c r="DD1678" s="1"/>
      <c r="DE1678" s="1"/>
      <c r="DF1678" s="1"/>
      <c r="DG1678" s="1"/>
    </row>
    <row r="1679" spans="1:111" x14ac:dyDescent="0.4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  <c r="DC1679" s="1"/>
      <c r="DD1679" s="1"/>
      <c r="DE1679" s="1"/>
      <c r="DF1679" s="1"/>
      <c r="DG1679" s="1"/>
    </row>
    <row r="1680" spans="1:111" x14ac:dyDescent="0.4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  <c r="DF1680" s="1"/>
      <c r="DG1680" s="1"/>
    </row>
    <row r="1681" spans="1:111" x14ac:dyDescent="0.4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  <c r="DF1681" s="1"/>
      <c r="DG1681" s="1"/>
    </row>
    <row r="1682" spans="1:111" x14ac:dyDescent="0.4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  <c r="DC1682" s="1"/>
      <c r="DD1682" s="1"/>
      <c r="DE1682" s="1"/>
      <c r="DF1682" s="1"/>
      <c r="DG1682" s="1"/>
    </row>
    <row r="1683" spans="1:111" x14ac:dyDescent="0.4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  <c r="DC1683" s="1"/>
      <c r="DD1683" s="1"/>
      <c r="DE1683" s="1"/>
      <c r="DF1683" s="1"/>
      <c r="DG1683" s="1"/>
    </row>
    <row r="1684" spans="1:111" x14ac:dyDescent="0.4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  <c r="DC1684" s="1"/>
      <c r="DD1684" s="1"/>
      <c r="DE1684" s="1"/>
      <c r="DF1684" s="1"/>
      <c r="DG1684" s="1"/>
    </row>
    <row r="1685" spans="1:111" x14ac:dyDescent="0.4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  <c r="DG1685" s="1"/>
    </row>
    <row r="1686" spans="1:111" x14ac:dyDescent="0.4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  <c r="DC1686" s="1"/>
      <c r="DD1686" s="1"/>
      <c r="DE1686" s="1"/>
      <c r="DF1686" s="1"/>
      <c r="DG1686" s="1"/>
    </row>
    <row r="1687" spans="1:111" x14ac:dyDescent="0.4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  <c r="DC1687" s="1"/>
      <c r="DD1687" s="1"/>
      <c r="DE1687" s="1"/>
      <c r="DF1687" s="1"/>
      <c r="DG1687" s="1"/>
    </row>
    <row r="1688" spans="1:111" x14ac:dyDescent="0.4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  <c r="DC1688" s="1"/>
      <c r="DD1688" s="1"/>
      <c r="DE1688" s="1"/>
      <c r="DF1688" s="1"/>
      <c r="DG1688" s="1"/>
    </row>
    <row r="1689" spans="1:111" x14ac:dyDescent="0.4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  <c r="DC1689" s="1"/>
      <c r="DD1689" s="1"/>
      <c r="DE1689" s="1"/>
      <c r="DF1689" s="1"/>
      <c r="DG1689" s="1"/>
    </row>
    <row r="1690" spans="1:111" x14ac:dyDescent="0.4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  <c r="DC1690" s="1"/>
      <c r="DD1690" s="1"/>
      <c r="DE1690" s="1"/>
      <c r="DF1690" s="1"/>
      <c r="DG1690" s="1"/>
    </row>
    <row r="1691" spans="1:111" x14ac:dyDescent="0.4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  <c r="DF1691" s="1"/>
      <c r="DG1691" s="1"/>
    </row>
    <row r="1692" spans="1:111" x14ac:dyDescent="0.4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  <c r="DF1692" s="1"/>
      <c r="DG1692" s="1"/>
    </row>
    <row r="1693" spans="1:111" x14ac:dyDescent="0.4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  <c r="DG1693" s="1"/>
    </row>
    <row r="1694" spans="1:111" x14ac:dyDescent="0.4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  <c r="DF1694" s="1"/>
      <c r="DG1694" s="1"/>
    </row>
    <row r="1695" spans="1:111" x14ac:dyDescent="0.4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</row>
    <row r="1696" spans="1:111" x14ac:dyDescent="0.4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  <c r="DC1696" s="1"/>
      <c r="DD1696" s="1"/>
      <c r="DE1696" s="1"/>
      <c r="DF1696" s="1"/>
      <c r="DG1696" s="1"/>
    </row>
    <row r="1697" spans="1:111" x14ac:dyDescent="0.4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  <c r="DC1697" s="1"/>
      <c r="DD1697" s="1"/>
      <c r="DE1697" s="1"/>
      <c r="DF1697" s="1"/>
      <c r="DG1697" s="1"/>
    </row>
    <row r="1698" spans="1:111" x14ac:dyDescent="0.4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  <c r="DC1698" s="1"/>
      <c r="DD1698" s="1"/>
      <c r="DE1698" s="1"/>
      <c r="DF1698" s="1"/>
      <c r="DG1698" s="1"/>
    </row>
    <row r="1699" spans="1:111" x14ac:dyDescent="0.4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  <c r="DC1699" s="1"/>
      <c r="DD1699" s="1"/>
      <c r="DE1699" s="1"/>
      <c r="DF1699" s="1"/>
      <c r="DG1699" s="1"/>
    </row>
    <row r="1700" spans="1:111" x14ac:dyDescent="0.4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  <c r="DF1700" s="1"/>
      <c r="DG1700" s="1"/>
    </row>
    <row r="1701" spans="1:111" x14ac:dyDescent="0.4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  <c r="DC1701" s="1"/>
      <c r="DD1701" s="1"/>
      <c r="DE1701" s="1"/>
      <c r="DF1701" s="1"/>
      <c r="DG1701" s="1"/>
    </row>
    <row r="1702" spans="1:111" x14ac:dyDescent="0.4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  <c r="DF1702" s="1"/>
      <c r="DG1702" s="1"/>
    </row>
    <row r="1703" spans="1:111" x14ac:dyDescent="0.4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  <c r="DC1703" s="1"/>
      <c r="DD1703" s="1"/>
      <c r="DE1703" s="1"/>
      <c r="DF1703" s="1"/>
      <c r="DG1703" s="1"/>
    </row>
    <row r="1704" spans="1:111" x14ac:dyDescent="0.4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  <c r="DF1704" s="1"/>
      <c r="DG1704" s="1"/>
    </row>
    <row r="1705" spans="1:111" x14ac:dyDescent="0.4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  <c r="DF1705" s="1"/>
      <c r="DG1705" s="1"/>
    </row>
    <row r="1706" spans="1:111" x14ac:dyDescent="0.4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  <c r="DC1706" s="1"/>
      <c r="DD1706" s="1"/>
      <c r="DE1706" s="1"/>
      <c r="DF1706" s="1"/>
      <c r="DG1706" s="1"/>
    </row>
    <row r="1707" spans="1:111" x14ac:dyDescent="0.4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  <c r="DC1707" s="1"/>
      <c r="DD1707" s="1"/>
      <c r="DE1707" s="1"/>
      <c r="DF1707" s="1"/>
      <c r="DG1707" s="1"/>
    </row>
    <row r="1708" spans="1:111" x14ac:dyDescent="0.4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  <c r="DC1708" s="1"/>
      <c r="DD1708" s="1"/>
      <c r="DE1708" s="1"/>
      <c r="DF1708" s="1"/>
      <c r="DG1708" s="1"/>
    </row>
    <row r="1709" spans="1:111" x14ac:dyDescent="0.4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  <c r="DF1709" s="1"/>
      <c r="DG1709" s="1"/>
    </row>
    <row r="1710" spans="1:111" x14ac:dyDescent="0.4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  <c r="DF1710" s="1"/>
      <c r="DG1710" s="1"/>
    </row>
    <row r="1711" spans="1:111" x14ac:dyDescent="0.4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  <c r="DC1711" s="1"/>
      <c r="DD1711" s="1"/>
      <c r="DE1711" s="1"/>
      <c r="DF1711" s="1"/>
      <c r="DG1711" s="1"/>
    </row>
    <row r="1712" spans="1:111" x14ac:dyDescent="0.4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  <c r="DF1712" s="1"/>
      <c r="DG1712" s="1"/>
    </row>
    <row r="1713" spans="1:111" x14ac:dyDescent="0.4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  <c r="DF1713" s="1"/>
      <c r="DG1713" s="1"/>
    </row>
    <row r="1714" spans="1:111" x14ac:dyDescent="0.4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  <c r="DF1714" s="1"/>
      <c r="DG1714" s="1"/>
    </row>
    <row r="1715" spans="1:111" x14ac:dyDescent="0.4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  <c r="DC1715" s="1"/>
      <c r="DD1715" s="1"/>
      <c r="DE1715" s="1"/>
      <c r="DF1715" s="1"/>
      <c r="DG1715" s="1"/>
    </row>
    <row r="1716" spans="1:111" x14ac:dyDescent="0.4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  <c r="DF1716" s="1"/>
      <c r="DG1716" s="1"/>
    </row>
    <row r="1717" spans="1:111" x14ac:dyDescent="0.4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  <c r="DF1717" s="1"/>
      <c r="DG1717" s="1"/>
    </row>
    <row r="1718" spans="1:111" x14ac:dyDescent="0.4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  <c r="DF1718" s="1"/>
      <c r="DG1718" s="1"/>
    </row>
    <row r="1719" spans="1:111" x14ac:dyDescent="0.4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  <c r="DF1719" s="1"/>
      <c r="DG1719" s="1"/>
    </row>
    <row r="1720" spans="1:111" x14ac:dyDescent="0.4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  <c r="DF1720" s="1"/>
      <c r="DG1720" s="1"/>
    </row>
    <row r="1721" spans="1:111" x14ac:dyDescent="0.4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  <c r="DF1721" s="1"/>
      <c r="DG1721" s="1"/>
    </row>
    <row r="1722" spans="1:111" x14ac:dyDescent="0.4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  <c r="DF1722" s="1"/>
      <c r="DG1722" s="1"/>
    </row>
    <row r="1723" spans="1:111" x14ac:dyDescent="0.4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  <c r="DG1723" s="1"/>
    </row>
    <row r="1724" spans="1:111" x14ac:dyDescent="0.4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  <c r="DF1724" s="1"/>
      <c r="DG1724" s="1"/>
    </row>
    <row r="1725" spans="1:111" x14ac:dyDescent="0.4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  <c r="DF1725" s="1"/>
      <c r="DG1725" s="1"/>
    </row>
    <row r="1726" spans="1:111" x14ac:dyDescent="0.4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  <c r="DF1726" s="1"/>
      <c r="DG1726" s="1"/>
    </row>
    <row r="1727" spans="1:111" x14ac:dyDescent="0.4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  <c r="DF1727" s="1"/>
      <c r="DG1727" s="1"/>
    </row>
    <row r="1728" spans="1:111" x14ac:dyDescent="0.4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  <c r="DF1728" s="1"/>
      <c r="DG1728" s="1"/>
    </row>
    <row r="1729" spans="1:111" x14ac:dyDescent="0.4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  <c r="DF1729" s="1"/>
      <c r="DG1729" s="1"/>
    </row>
    <row r="1730" spans="1:111" x14ac:dyDescent="0.4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  <c r="DC1730" s="1"/>
      <c r="DD1730" s="1"/>
      <c r="DE1730" s="1"/>
      <c r="DF1730" s="1"/>
      <c r="DG1730" s="1"/>
    </row>
    <row r="1731" spans="1:111" x14ac:dyDescent="0.4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  <c r="DF1731" s="1"/>
      <c r="DG1731" s="1"/>
    </row>
    <row r="1732" spans="1:111" x14ac:dyDescent="0.4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  <c r="DF1732" s="1"/>
      <c r="DG1732" s="1"/>
    </row>
    <row r="1733" spans="1:111" x14ac:dyDescent="0.4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  <c r="DF1733" s="1"/>
      <c r="DG1733" s="1"/>
    </row>
    <row r="1734" spans="1:111" x14ac:dyDescent="0.4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  <c r="DF1734" s="1"/>
      <c r="DG1734" s="1"/>
    </row>
    <row r="1735" spans="1:111" x14ac:dyDescent="0.4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  <c r="DF1735" s="1"/>
      <c r="DG1735" s="1"/>
    </row>
    <row r="1736" spans="1:111" x14ac:dyDescent="0.4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  <c r="DF1736" s="1"/>
      <c r="DG1736" s="1"/>
    </row>
    <row r="1737" spans="1:111" x14ac:dyDescent="0.4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  <c r="DC1737" s="1"/>
      <c r="DD1737" s="1"/>
      <c r="DE1737" s="1"/>
      <c r="DF1737" s="1"/>
      <c r="DG1737" s="1"/>
    </row>
    <row r="1738" spans="1:111" x14ac:dyDescent="0.4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  <c r="DC1738" s="1"/>
      <c r="DD1738" s="1"/>
      <c r="DE1738" s="1"/>
      <c r="DF1738" s="1"/>
      <c r="DG1738" s="1"/>
    </row>
    <row r="1739" spans="1:111" x14ac:dyDescent="0.4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  <c r="DF1739" s="1"/>
      <c r="DG1739" s="1"/>
    </row>
    <row r="1740" spans="1:111" x14ac:dyDescent="0.4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  <c r="DF1740" s="1"/>
      <c r="DG1740" s="1"/>
    </row>
    <row r="1741" spans="1:111" x14ac:dyDescent="0.4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  <c r="DC1741" s="1"/>
      <c r="DD1741" s="1"/>
      <c r="DE1741" s="1"/>
      <c r="DF1741" s="1"/>
      <c r="DG1741" s="1"/>
    </row>
    <row r="1742" spans="1:111" x14ac:dyDescent="0.4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  <c r="DF1742" s="1"/>
      <c r="DG1742" s="1"/>
    </row>
    <row r="1743" spans="1:111" x14ac:dyDescent="0.4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  <c r="DG1743" s="1"/>
    </row>
    <row r="1744" spans="1:111" x14ac:dyDescent="0.4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  <c r="DF1744" s="1"/>
      <c r="DG1744" s="1"/>
    </row>
    <row r="1745" spans="1:111" x14ac:dyDescent="0.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  <c r="DC1745" s="1"/>
      <c r="DD1745" s="1"/>
      <c r="DE1745" s="1"/>
      <c r="DF1745" s="1"/>
      <c r="DG1745" s="1"/>
    </row>
    <row r="1746" spans="1:111" x14ac:dyDescent="0.4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</row>
    <row r="1747" spans="1:111" x14ac:dyDescent="0.4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  <c r="DF1747" s="1"/>
      <c r="DG1747" s="1"/>
    </row>
    <row r="1748" spans="1:111" x14ac:dyDescent="0.4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  <c r="DF1748" s="1"/>
      <c r="DG1748" s="1"/>
    </row>
    <row r="1749" spans="1:111" x14ac:dyDescent="0.4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  <c r="DF1749" s="1"/>
      <c r="DG1749" s="1"/>
    </row>
    <row r="1750" spans="1:111" x14ac:dyDescent="0.4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  <c r="DF1750" s="1"/>
      <c r="DG1750" s="1"/>
    </row>
    <row r="1751" spans="1:111" x14ac:dyDescent="0.4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  <c r="DF1751" s="1"/>
      <c r="DG1751" s="1"/>
    </row>
    <row r="1752" spans="1:111" x14ac:dyDescent="0.4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  <c r="DF1752" s="1"/>
      <c r="DG1752" s="1"/>
    </row>
    <row r="1753" spans="1:111" x14ac:dyDescent="0.4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  <c r="DF1753" s="1"/>
      <c r="DG1753" s="1"/>
    </row>
    <row r="1754" spans="1:111" x14ac:dyDescent="0.4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  <c r="DF1754" s="1"/>
      <c r="DG1754" s="1"/>
    </row>
    <row r="1755" spans="1:111" x14ac:dyDescent="0.4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  <c r="DC1755" s="1"/>
      <c r="DD1755" s="1"/>
      <c r="DE1755" s="1"/>
      <c r="DF1755" s="1"/>
      <c r="DG1755" s="1"/>
    </row>
    <row r="1756" spans="1:111" x14ac:dyDescent="0.4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  <c r="DG1756" s="1"/>
    </row>
    <row r="1757" spans="1:111" x14ac:dyDescent="0.4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</row>
    <row r="1758" spans="1:111" x14ac:dyDescent="0.4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  <c r="DC1758" s="1"/>
      <c r="DD1758" s="1"/>
      <c r="DE1758" s="1"/>
      <c r="DF1758" s="1"/>
      <c r="DG1758" s="1"/>
    </row>
    <row r="1759" spans="1:111" x14ac:dyDescent="0.4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  <c r="DC1759" s="1"/>
      <c r="DD1759" s="1"/>
      <c r="DE1759" s="1"/>
      <c r="DF1759" s="1"/>
      <c r="DG1759" s="1"/>
    </row>
    <row r="1760" spans="1:111" x14ac:dyDescent="0.4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  <c r="DC1760" s="1"/>
      <c r="DD1760" s="1"/>
      <c r="DE1760" s="1"/>
      <c r="DF1760" s="1"/>
      <c r="DG1760" s="1"/>
    </row>
    <row r="1761" spans="1:111" x14ac:dyDescent="0.4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  <c r="DC1761" s="1"/>
      <c r="DD1761" s="1"/>
      <c r="DE1761" s="1"/>
      <c r="DF1761" s="1"/>
      <c r="DG1761" s="1"/>
    </row>
    <row r="1762" spans="1:111" x14ac:dyDescent="0.4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  <c r="DF1762" s="1"/>
      <c r="DG1762" s="1"/>
    </row>
    <row r="1763" spans="1:111" x14ac:dyDescent="0.4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  <c r="DC1763" s="1"/>
      <c r="DD1763" s="1"/>
      <c r="DE1763" s="1"/>
      <c r="DF1763" s="1"/>
      <c r="DG1763" s="1"/>
    </row>
    <row r="1764" spans="1:111" x14ac:dyDescent="0.4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  <c r="DF1764" s="1"/>
      <c r="DG1764" s="1"/>
    </row>
    <row r="1765" spans="1:111" x14ac:dyDescent="0.4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  <c r="DF1765" s="1"/>
      <c r="DG1765" s="1"/>
    </row>
    <row r="1766" spans="1:111" x14ac:dyDescent="0.4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  <c r="DC1766" s="1"/>
      <c r="DD1766" s="1"/>
      <c r="DE1766" s="1"/>
      <c r="DF1766" s="1"/>
      <c r="DG1766" s="1"/>
    </row>
    <row r="1767" spans="1:111" x14ac:dyDescent="0.4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  <c r="DC1767" s="1"/>
      <c r="DD1767" s="1"/>
      <c r="DE1767" s="1"/>
      <c r="DF1767" s="1"/>
      <c r="DG1767" s="1"/>
    </row>
    <row r="1768" spans="1:111" x14ac:dyDescent="0.4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  <c r="DC1768" s="1"/>
      <c r="DD1768" s="1"/>
      <c r="DE1768" s="1"/>
      <c r="DF1768" s="1"/>
      <c r="DG1768" s="1"/>
    </row>
    <row r="1769" spans="1:111" x14ac:dyDescent="0.4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  <c r="DC1769" s="1"/>
      <c r="DD1769" s="1"/>
      <c r="DE1769" s="1"/>
      <c r="DF1769" s="1"/>
      <c r="DG1769" s="1"/>
    </row>
    <row r="1770" spans="1:111" x14ac:dyDescent="0.4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  <c r="DC1770" s="1"/>
      <c r="DD1770" s="1"/>
      <c r="DE1770" s="1"/>
      <c r="DF1770" s="1"/>
      <c r="DG1770" s="1"/>
    </row>
    <row r="1771" spans="1:111" x14ac:dyDescent="0.4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  <c r="DF1771" s="1"/>
      <c r="DG1771" s="1"/>
    </row>
    <row r="1772" spans="1:111" x14ac:dyDescent="0.4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  <c r="DF1772" s="1"/>
      <c r="DG1772" s="1"/>
    </row>
    <row r="1773" spans="1:111" x14ac:dyDescent="0.4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  <c r="DC1773" s="1"/>
      <c r="DD1773" s="1"/>
      <c r="DE1773" s="1"/>
      <c r="DF1773" s="1"/>
      <c r="DG1773" s="1"/>
    </row>
    <row r="1774" spans="1:111" x14ac:dyDescent="0.4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  <c r="DC1774" s="1"/>
      <c r="DD1774" s="1"/>
      <c r="DE1774" s="1"/>
      <c r="DF1774" s="1"/>
      <c r="DG1774" s="1"/>
    </row>
    <row r="1775" spans="1:111" x14ac:dyDescent="0.4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  <c r="DC1775" s="1"/>
      <c r="DD1775" s="1"/>
      <c r="DE1775" s="1"/>
      <c r="DF1775" s="1"/>
      <c r="DG1775" s="1"/>
    </row>
    <row r="1776" spans="1:111" x14ac:dyDescent="0.4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  <c r="DF1776" s="1"/>
      <c r="DG1776" s="1"/>
    </row>
    <row r="1777" spans="1:111" x14ac:dyDescent="0.4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  <c r="DC1777" s="1"/>
      <c r="DD1777" s="1"/>
      <c r="DE1777" s="1"/>
      <c r="DF1777" s="1"/>
      <c r="DG1777" s="1"/>
    </row>
    <row r="1778" spans="1:111" x14ac:dyDescent="0.4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  <c r="DC1778" s="1"/>
      <c r="DD1778" s="1"/>
      <c r="DE1778" s="1"/>
      <c r="DF1778" s="1"/>
      <c r="DG1778" s="1"/>
    </row>
    <row r="1779" spans="1:111" x14ac:dyDescent="0.4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  <c r="DC1779" s="1"/>
      <c r="DD1779" s="1"/>
      <c r="DE1779" s="1"/>
      <c r="DF1779" s="1"/>
      <c r="DG1779" s="1"/>
    </row>
    <row r="1780" spans="1:111" x14ac:dyDescent="0.4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  <c r="DF1780" s="1"/>
      <c r="DG1780" s="1"/>
    </row>
    <row r="1781" spans="1:111" x14ac:dyDescent="0.4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  <c r="DC1781" s="1"/>
      <c r="DD1781" s="1"/>
      <c r="DE1781" s="1"/>
      <c r="DF1781" s="1"/>
      <c r="DG1781" s="1"/>
    </row>
    <row r="1782" spans="1:111" x14ac:dyDescent="0.4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  <c r="DC1782" s="1"/>
      <c r="DD1782" s="1"/>
      <c r="DE1782" s="1"/>
      <c r="DF1782" s="1"/>
      <c r="DG1782" s="1"/>
    </row>
    <row r="1783" spans="1:111" x14ac:dyDescent="0.4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  <c r="DC1783" s="1"/>
      <c r="DD1783" s="1"/>
      <c r="DE1783" s="1"/>
      <c r="DF1783" s="1"/>
      <c r="DG1783" s="1"/>
    </row>
    <row r="1784" spans="1:111" x14ac:dyDescent="0.4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  <c r="DF1784" s="1"/>
      <c r="DG1784" s="1"/>
    </row>
    <row r="1785" spans="1:111" x14ac:dyDescent="0.4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  <c r="DF1785" s="1"/>
      <c r="DG1785" s="1"/>
    </row>
    <row r="1786" spans="1:111" x14ac:dyDescent="0.4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  <c r="DC1786" s="1"/>
      <c r="DD1786" s="1"/>
      <c r="DE1786" s="1"/>
      <c r="DF1786" s="1"/>
      <c r="DG1786" s="1"/>
    </row>
    <row r="1787" spans="1:111" x14ac:dyDescent="0.4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  <c r="DC1787" s="1"/>
      <c r="DD1787" s="1"/>
      <c r="DE1787" s="1"/>
      <c r="DF1787" s="1"/>
      <c r="DG1787" s="1"/>
    </row>
    <row r="1788" spans="1:111" x14ac:dyDescent="0.4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  <c r="DC1788" s="1"/>
      <c r="DD1788" s="1"/>
      <c r="DE1788" s="1"/>
      <c r="DF1788" s="1"/>
      <c r="DG1788" s="1"/>
    </row>
    <row r="1789" spans="1:111" x14ac:dyDescent="0.4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  <c r="DC1789" s="1"/>
      <c r="DD1789" s="1"/>
      <c r="DE1789" s="1"/>
      <c r="DF1789" s="1"/>
      <c r="DG1789" s="1"/>
    </row>
    <row r="1790" spans="1:111" x14ac:dyDescent="0.4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  <c r="DC1790" s="1"/>
      <c r="DD1790" s="1"/>
      <c r="DE1790" s="1"/>
      <c r="DF1790" s="1"/>
      <c r="DG1790" s="1"/>
    </row>
    <row r="1791" spans="1:111" x14ac:dyDescent="0.4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  <c r="DF1791" s="1"/>
      <c r="DG1791" s="1"/>
    </row>
    <row r="1792" spans="1:111" x14ac:dyDescent="0.4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  <c r="DC1792" s="1"/>
      <c r="DD1792" s="1"/>
      <c r="DE1792" s="1"/>
      <c r="DF1792" s="1"/>
      <c r="DG1792" s="1"/>
    </row>
    <row r="1793" spans="1:111" x14ac:dyDescent="0.4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  <c r="DC1793" s="1"/>
      <c r="DD1793" s="1"/>
      <c r="DE1793" s="1"/>
      <c r="DF1793" s="1"/>
      <c r="DG1793" s="1"/>
    </row>
    <row r="1794" spans="1:111" x14ac:dyDescent="0.4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  <c r="DC1794" s="1"/>
      <c r="DD1794" s="1"/>
      <c r="DE1794" s="1"/>
      <c r="DF1794" s="1"/>
      <c r="DG1794" s="1"/>
    </row>
    <row r="1795" spans="1:111" x14ac:dyDescent="0.4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  <c r="DC1795" s="1"/>
      <c r="DD1795" s="1"/>
      <c r="DE1795" s="1"/>
      <c r="DF1795" s="1"/>
      <c r="DG1795" s="1"/>
    </row>
    <row r="1796" spans="1:111" x14ac:dyDescent="0.4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  <c r="DC1796" s="1"/>
      <c r="DD1796" s="1"/>
      <c r="DE1796" s="1"/>
      <c r="DF1796" s="1"/>
      <c r="DG1796" s="1"/>
    </row>
    <row r="1797" spans="1:111" x14ac:dyDescent="0.4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  <c r="DC1797" s="1"/>
      <c r="DD1797" s="1"/>
      <c r="DE1797" s="1"/>
      <c r="DF1797" s="1"/>
      <c r="DG1797" s="1"/>
    </row>
    <row r="1798" spans="1:111" x14ac:dyDescent="0.4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  <c r="DC1798" s="1"/>
      <c r="DD1798" s="1"/>
      <c r="DE1798" s="1"/>
      <c r="DF1798" s="1"/>
      <c r="DG1798" s="1"/>
    </row>
    <row r="1799" spans="1:111" x14ac:dyDescent="0.4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  <c r="DC1799" s="1"/>
      <c r="DD1799" s="1"/>
      <c r="DE1799" s="1"/>
      <c r="DF1799" s="1"/>
      <c r="DG1799" s="1"/>
    </row>
    <row r="1800" spans="1:111" x14ac:dyDescent="0.4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  <c r="DC1800" s="1"/>
      <c r="DD1800" s="1"/>
      <c r="DE1800" s="1"/>
      <c r="DF1800" s="1"/>
      <c r="DG1800" s="1"/>
    </row>
    <row r="1801" spans="1:111" x14ac:dyDescent="0.4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  <c r="DF1801" s="1"/>
      <c r="DG1801" s="1"/>
    </row>
    <row r="1802" spans="1:111" x14ac:dyDescent="0.4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  <c r="DF1802" s="1"/>
      <c r="DG1802" s="1"/>
    </row>
    <row r="1803" spans="1:111" x14ac:dyDescent="0.4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  <c r="DC1803" s="1"/>
      <c r="DD1803" s="1"/>
      <c r="DE1803" s="1"/>
      <c r="DF1803" s="1"/>
      <c r="DG1803" s="1"/>
    </row>
    <row r="1804" spans="1:111" x14ac:dyDescent="0.4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  <c r="DC1804" s="1"/>
      <c r="DD1804" s="1"/>
      <c r="DE1804" s="1"/>
      <c r="DF1804" s="1"/>
      <c r="DG1804" s="1"/>
    </row>
    <row r="1805" spans="1:111" x14ac:dyDescent="0.4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  <c r="DC1805" s="1"/>
      <c r="DD1805" s="1"/>
      <c r="DE1805" s="1"/>
      <c r="DF1805" s="1"/>
      <c r="DG1805" s="1"/>
    </row>
    <row r="1806" spans="1:111" x14ac:dyDescent="0.4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  <c r="DC1806" s="1"/>
      <c r="DD1806" s="1"/>
      <c r="DE1806" s="1"/>
      <c r="DF1806" s="1"/>
      <c r="DG1806" s="1"/>
    </row>
    <row r="1807" spans="1:111" x14ac:dyDescent="0.4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  <c r="DC1807" s="1"/>
      <c r="DD1807" s="1"/>
      <c r="DE1807" s="1"/>
      <c r="DF1807" s="1"/>
      <c r="DG1807" s="1"/>
    </row>
    <row r="1808" spans="1:111" x14ac:dyDescent="0.4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  <c r="DC1808" s="1"/>
      <c r="DD1808" s="1"/>
      <c r="DE1808" s="1"/>
      <c r="DF1808" s="1"/>
      <c r="DG1808" s="1"/>
    </row>
    <row r="1809" spans="1:111" x14ac:dyDescent="0.4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  <c r="DF1809" s="1"/>
      <c r="DG1809" s="1"/>
    </row>
    <row r="1810" spans="1:111" x14ac:dyDescent="0.4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  <c r="DC1810" s="1"/>
      <c r="DD1810" s="1"/>
      <c r="DE1810" s="1"/>
      <c r="DF1810" s="1"/>
      <c r="DG1810" s="1"/>
    </row>
    <row r="1811" spans="1:111" x14ac:dyDescent="0.4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  <c r="DF1811" s="1"/>
      <c r="DG1811" s="1"/>
    </row>
    <row r="1812" spans="1:111" x14ac:dyDescent="0.4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  <c r="DF1812" s="1"/>
      <c r="DG1812" s="1"/>
    </row>
    <row r="1813" spans="1:111" x14ac:dyDescent="0.4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  <c r="DC1813" s="1"/>
      <c r="DD1813" s="1"/>
      <c r="DE1813" s="1"/>
      <c r="DF1813" s="1"/>
      <c r="DG1813" s="1"/>
    </row>
    <row r="1814" spans="1:111" x14ac:dyDescent="0.4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  <c r="DC1814" s="1"/>
      <c r="DD1814" s="1"/>
      <c r="DE1814" s="1"/>
      <c r="DF1814" s="1"/>
      <c r="DG1814" s="1"/>
    </row>
    <row r="1815" spans="1:111" x14ac:dyDescent="0.4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  <c r="DF1815" s="1"/>
      <c r="DG1815" s="1"/>
    </row>
    <row r="1816" spans="1:111" x14ac:dyDescent="0.4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  <c r="DF1816" s="1"/>
      <c r="DG1816" s="1"/>
    </row>
    <row r="1817" spans="1:111" x14ac:dyDescent="0.4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  <c r="DF1817" s="1"/>
      <c r="DG1817" s="1"/>
    </row>
    <row r="1818" spans="1:111" x14ac:dyDescent="0.4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  <c r="DC1818" s="1"/>
      <c r="DD1818" s="1"/>
      <c r="DE1818" s="1"/>
      <c r="DF1818" s="1"/>
      <c r="DG1818" s="1"/>
    </row>
    <row r="1819" spans="1:111" x14ac:dyDescent="0.4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  <c r="DC1819" s="1"/>
      <c r="DD1819" s="1"/>
      <c r="DE1819" s="1"/>
      <c r="DF1819" s="1"/>
      <c r="DG1819" s="1"/>
    </row>
    <row r="1820" spans="1:111" x14ac:dyDescent="0.4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  <c r="DC1820" s="1"/>
      <c r="DD1820" s="1"/>
      <c r="DE1820" s="1"/>
      <c r="DF1820" s="1"/>
      <c r="DG1820" s="1"/>
    </row>
    <row r="1821" spans="1:111" x14ac:dyDescent="0.4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  <c r="DC1821" s="1"/>
      <c r="DD1821" s="1"/>
      <c r="DE1821" s="1"/>
      <c r="DF1821" s="1"/>
      <c r="DG1821" s="1"/>
    </row>
    <row r="1822" spans="1:111" x14ac:dyDescent="0.4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  <c r="DC1822" s="1"/>
      <c r="DD1822" s="1"/>
      <c r="DE1822" s="1"/>
      <c r="DF1822" s="1"/>
      <c r="DG1822" s="1"/>
    </row>
    <row r="1823" spans="1:111" x14ac:dyDescent="0.4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  <c r="DC1823" s="1"/>
      <c r="DD1823" s="1"/>
      <c r="DE1823" s="1"/>
      <c r="DF1823" s="1"/>
      <c r="DG1823" s="1"/>
    </row>
    <row r="1824" spans="1:111" x14ac:dyDescent="0.4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  <c r="DC1824" s="1"/>
      <c r="DD1824" s="1"/>
      <c r="DE1824" s="1"/>
      <c r="DF1824" s="1"/>
      <c r="DG1824" s="1"/>
    </row>
    <row r="1825" spans="1:111" x14ac:dyDescent="0.4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  <c r="DC1825" s="1"/>
      <c r="DD1825" s="1"/>
      <c r="DE1825" s="1"/>
      <c r="DF1825" s="1"/>
      <c r="DG1825" s="1"/>
    </row>
    <row r="1826" spans="1:111" x14ac:dyDescent="0.4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  <c r="DC1826" s="1"/>
      <c r="DD1826" s="1"/>
      <c r="DE1826" s="1"/>
      <c r="DF1826" s="1"/>
      <c r="DG1826" s="1"/>
    </row>
    <row r="1827" spans="1:111" x14ac:dyDescent="0.4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  <c r="DC1827" s="1"/>
      <c r="DD1827" s="1"/>
      <c r="DE1827" s="1"/>
      <c r="DF1827" s="1"/>
      <c r="DG1827" s="1"/>
    </row>
    <row r="1828" spans="1:111" x14ac:dyDescent="0.4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  <c r="DF1828" s="1"/>
      <c r="DG1828" s="1"/>
    </row>
    <row r="1829" spans="1:111" x14ac:dyDescent="0.4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  <c r="DC1829" s="1"/>
      <c r="DD1829" s="1"/>
      <c r="DE1829" s="1"/>
      <c r="DF1829" s="1"/>
      <c r="DG1829" s="1"/>
    </row>
    <row r="1830" spans="1:111" x14ac:dyDescent="0.4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  <c r="DC1830" s="1"/>
      <c r="DD1830" s="1"/>
      <c r="DE1830" s="1"/>
      <c r="DF1830" s="1"/>
      <c r="DG1830" s="1"/>
    </row>
    <row r="1831" spans="1:111" x14ac:dyDescent="0.4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  <c r="DC1831" s="1"/>
      <c r="DD1831" s="1"/>
      <c r="DE1831" s="1"/>
      <c r="DF1831" s="1"/>
      <c r="DG1831" s="1"/>
    </row>
    <row r="1832" spans="1:111" x14ac:dyDescent="0.4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  <c r="DC1832" s="1"/>
      <c r="DD1832" s="1"/>
      <c r="DE1832" s="1"/>
      <c r="DF1832" s="1"/>
      <c r="DG1832" s="1"/>
    </row>
    <row r="1833" spans="1:111" x14ac:dyDescent="0.4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  <c r="DF1833" s="1"/>
      <c r="DG1833" s="1"/>
    </row>
    <row r="1834" spans="1:111" x14ac:dyDescent="0.4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  <c r="DC1834" s="1"/>
      <c r="DD1834" s="1"/>
      <c r="DE1834" s="1"/>
      <c r="DF1834" s="1"/>
      <c r="DG1834" s="1"/>
    </row>
    <row r="1835" spans="1:111" x14ac:dyDescent="0.4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  <c r="DC1835" s="1"/>
      <c r="DD1835" s="1"/>
      <c r="DE1835" s="1"/>
      <c r="DF1835" s="1"/>
      <c r="DG1835" s="1"/>
    </row>
    <row r="1836" spans="1:111" x14ac:dyDescent="0.4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  <c r="DC1836" s="1"/>
      <c r="DD1836" s="1"/>
      <c r="DE1836" s="1"/>
      <c r="DF1836" s="1"/>
      <c r="DG1836" s="1"/>
    </row>
    <row r="1837" spans="1:111" x14ac:dyDescent="0.4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  <c r="DF1837" s="1"/>
      <c r="DG1837" s="1"/>
    </row>
    <row r="1838" spans="1:111" x14ac:dyDescent="0.4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  <c r="DC1838" s="1"/>
      <c r="DD1838" s="1"/>
      <c r="DE1838" s="1"/>
      <c r="DF1838" s="1"/>
      <c r="DG1838" s="1"/>
    </row>
    <row r="1839" spans="1:111" x14ac:dyDescent="0.4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  <c r="DF1839" s="1"/>
      <c r="DG1839" s="1"/>
    </row>
    <row r="1840" spans="1:111" x14ac:dyDescent="0.4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  <c r="DF1840" s="1"/>
      <c r="DG1840" s="1"/>
    </row>
    <row r="1841" spans="1:111" x14ac:dyDescent="0.4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  <c r="DC1841" s="1"/>
      <c r="DD1841" s="1"/>
      <c r="DE1841" s="1"/>
      <c r="DF1841" s="1"/>
      <c r="DG1841" s="1"/>
    </row>
    <row r="1842" spans="1:111" x14ac:dyDescent="0.4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  <c r="DC1842" s="1"/>
      <c r="DD1842" s="1"/>
      <c r="DE1842" s="1"/>
      <c r="DF1842" s="1"/>
      <c r="DG1842" s="1"/>
    </row>
    <row r="1843" spans="1:111" x14ac:dyDescent="0.4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  <c r="DG1843" s="1"/>
    </row>
    <row r="1844" spans="1:111" x14ac:dyDescent="0.4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  <c r="DF1844" s="1"/>
      <c r="DG1844" s="1"/>
    </row>
    <row r="1845" spans="1:111" x14ac:dyDescent="0.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  <c r="DC1845" s="1"/>
      <c r="DD1845" s="1"/>
      <c r="DE1845" s="1"/>
      <c r="DF1845" s="1"/>
      <c r="DG1845" s="1"/>
    </row>
    <row r="1846" spans="1:111" x14ac:dyDescent="0.4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  <c r="DF1846" s="1"/>
      <c r="DG1846" s="1"/>
    </row>
    <row r="1847" spans="1:111" x14ac:dyDescent="0.4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  <c r="DC1847" s="1"/>
      <c r="DD1847" s="1"/>
      <c r="DE1847" s="1"/>
      <c r="DF1847" s="1"/>
      <c r="DG1847" s="1"/>
    </row>
    <row r="1848" spans="1:111" x14ac:dyDescent="0.4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  <c r="DC1848" s="1"/>
      <c r="DD1848" s="1"/>
      <c r="DE1848" s="1"/>
      <c r="DF1848" s="1"/>
      <c r="DG1848" s="1"/>
    </row>
    <row r="1849" spans="1:111" x14ac:dyDescent="0.4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  <c r="DC1849" s="1"/>
      <c r="DD1849" s="1"/>
      <c r="DE1849" s="1"/>
      <c r="DF1849" s="1"/>
      <c r="DG1849" s="1"/>
    </row>
    <row r="1850" spans="1:111" x14ac:dyDescent="0.4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  <c r="DF1850" s="1"/>
      <c r="DG1850" s="1"/>
    </row>
    <row r="1851" spans="1:111" x14ac:dyDescent="0.4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  <c r="DC1851" s="1"/>
      <c r="DD1851" s="1"/>
      <c r="DE1851" s="1"/>
      <c r="DF1851" s="1"/>
      <c r="DG1851" s="1"/>
    </row>
    <row r="1852" spans="1:111" x14ac:dyDescent="0.4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  <c r="DC1852" s="1"/>
      <c r="DD1852" s="1"/>
      <c r="DE1852" s="1"/>
      <c r="DF1852" s="1"/>
      <c r="DG1852" s="1"/>
    </row>
    <row r="1853" spans="1:111" x14ac:dyDescent="0.4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  <c r="DF1853" s="1"/>
      <c r="DG1853" s="1"/>
    </row>
    <row r="1854" spans="1:111" x14ac:dyDescent="0.4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  <c r="DC1854" s="1"/>
      <c r="DD1854" s="1"/>
      <c r="DE1854" s="1"/>
      <c r="DF1854" s="1"/>
      <c r="DG1854" s="1"/>
    </row>
    <row r="1855" spans="1:111" x14ac:dyDescent="0.4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  <c r="DC1855" s="1"/>
      <c r="DD1855" s="1"/>
      <c r="DE1855" s="1"/>
      <c r="DF1855" s="1"/>
      <c r="DG1855" s="1"/>
    </row>
    <row r="1856" spans="1:111" x14ac:dyDescent="0.4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  <c r="DC1856" s="1"/>
      <c r="DD1856" s="1"/>
      <c r="DE1856" s="1"/>
      <c r="DF1856" s="1"/>
      <c r="DG1856" s="1"/>
    </row>
    <row r="1857" spans="1:111" x14ac:dyDescent="0.4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  <c r="DC1857" s="1"/>
      <c r="DD1857" s="1"/>
      <c r="DE1857" s="1"/>
      <c r="DF1857" s="1"/>
      <c r="DG1857" s="1"/>
    </row>
    <row r="1858" spans="1:111" x14ac:dyDescent="0.4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  <c r="DC1858" s="1"/>
      <c r="DD1858" s="1"/>
      <c r="DE1858" s="1"/>
      <c r="DF1858" s="1"/>
      <c r="DG1858" s="1"/>
    </row>
    <row r="1859" spans="1:111" x14ac:dyDescent="0.4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  <c r="DC1859" s="1"/>
      <c r="DD1859" s="1"/>
      <c r="DE1859" s="1"/>
      <c r="DF1859" s="1"/>
      <c r="DG1859" s="1"/>
    </row>
    <row r="1860" spans="1:111" x14ac:dyDescent="0.4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  <c r="DC1860" s="1"/>
      <c r="DD1860" s="1"/>
      <c r="DE1860" s="1"/>
      <c r="DF1860" s="1"/>
      <c r="DG1860" s="1"/>
    </row>
    <row r="1861" spans="1:111" x14ac:dyDescent="0.4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  <c r="DC1861" s="1"/>
      <c r="DD1861" s="1"/>
      <c r="DE1861" s="1"/>
      <c r="DF1861" s="1"/>
      <c r="DG1861" s="1"/>
    </row>
    <row r="1862" spans="1:111" x14ac:dyDescent="0.4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  <c r="DF1862" s="1"/>
      <c r="DG1862" s="1"/>
    </row>
    <row r="1863" spans="1:111" x14ac:dyDescent="0.4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  <c r="DC1863" s="1"/>
      <c r="DD1863" s="1"/>
      <c r="DE1863" s="1"/>
      <c r="DF1863" s="1"/>
      <c r="DG1863" s="1"/>
    </row>
    <row r="1864" spans="1:111" x14ac:dyDescent="0.4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  <c r="DC1864" s="1"/>
      <c r="DD1864" s="1"/>
      <c r="DE1864" s="1"/>
      <c r="DF1864" s="1"/>
      <c r="DG1864" s="1"/>
    </row>
    <row r="1865" spans="1:111" x14ac:dyDescent="0.4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  <c r="DF1865" s="1"/>
      <c r="DG1865" s="1"/>
    </row>
    <row r="1866" spans="1:111" x14ac:dyDescent="0.4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  <c r="DC1866" s="1"/>
      <c r="DD1866" s="1"/>
      <c r="DE1866" s="1"/>
      <c r="DF1866" s="1"/>
      <c r="DG1866" s="1"/>
    </row>
    <row r="1867" spans="1:111" x14ac:dyDescent="0.4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  <c r="DG1867" s="1"/>
    </row>
    <row r="1868" spans="1:111" x14ac:dyDescent="0.4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  <c r="DC1868" s="1"/>
      <c r="DD1868" s="1"/>
      <c r="DE1868" s="1"/>
      <c r="DF1868" s="1"/>
      <c r="DG1868" s="1"/>
    </row>
    <row r="1869" spans="1:111" x14ac:dyDescent="0.4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  <c r="DF1869" s="1"/>
      <c r="DG1869" s="1"/>
    </row>
    <row r="1870" spans="1:111" x14ac:dyDescent="0.4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  <c r="DC1870" s="1"/>
      <c r="DD1870" s="1"/>
      <c r="DE1870" s="1"/>
      <c r="DF1870" s="1"/>
      <c r="DG1870" s="1"/>
    </row>
    <row r="1871" spans="1:111" x14ac:dyDescent="0.4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  <c r="DC1871" s="1"/>
      <c r="DD1871" s="1"/>
      <c r="DE1871" s="1"/>
      <c r="DF1871" s="1"/>
      <c r="DG1871" s="1"/>
    </row>
    <row r="1872" spans="1:111" x14ac:dyDescent="0.4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  <c r="DC1872" s="1"/>
      <c r="DD1872" s="1"/>
      <c r="DE1872" s="1"/>
      <c r="DF1872" s="1"/>
      <c r="DG1872" s="1"/>
    </row>
    <row r="1873" spans="1:111" x14ac:dyDescent="0.4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  <c r="DF1873" s="1"/>
      <c r="DG1873" s="1"/>
    </row>
    <row r="1874" spans="1:111" x14ac:dyDescent="0.4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  <c r="DC1874" s="1"/>
      <c r="DD1874" s="1"/>
      <c r="DE1874" s="1"/>
      <c r="DF1874" s="1"/>
      <c r="DG1874" s="1"/>
    </row>
    <row r="1875" spans="1:111" x14ac:dyDescent="0.4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  <c r="DF1875" s="1"/>
      <c r="DG1875" s="1"/>
    </row>
    <row r="1876" spans="1:111" x14ac:dyDescent="0.4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  <c r="DC1876" s="1"/>
      <c r="DD1876" s="1"/>
      <c r="DE1876" s="1"/>
      <c r="DF1876" s="1"/>
      <c r="DG1876" s="1"/>
    </row>
    <row r="1877" spans="1:111" x14ac:dyDescent="0.4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  <c r="DC1877" s="1"/>
      <c r="DD1877" s="1"/>
      <c r="DE1877" s="1"/>
      <c r="DF1877" s="1"/>
      <c r="DG1877" s="1"/>
    </row>
    <row r="1878" spans="1:111" x14ac:dyDescent="0.4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  <c r="DC1878" s="1"/>
      <c r="DD1878" s="1"/>
      <c r="DE1878" s="1"/>
      <c r="DF1878" s="1"/>
      <c r="DG1878" s="1"/>
    </row>
    <row r="1879" spans="1:111" x14ac:dyDescent="0.4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  <c r="DC1879" s="1"/>
      <c r="DD1879" s="1"/>
      <c r="DE1879" s="1"/>
      <c r="DF1879" s="1"/>
      <c r="DG1879" s="1"/>
    </row>
    <row r="1880" spans="1:111" x14ac:dyDescent="0.4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  <c r="DC1880" s="1"/>
      <c r="DD1880" s="1"/>
      <c r="DE1880" s="1"/>
      <c r="DF1880" s="1"/>
      <c r="DG1880" s="1"/>
    </row>
    <row r="1881" spans="1:111" x14ac:dyDescent="0.4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  <c r="DG1881" s="1"/>
    </row>
    <row r="1882" spans="1:111" x14ac:dyDescent="0.4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  <c r="DC1882" s="1"/>
      <c r="DD1882" s="1"/>
      <c r="DE1882" s="1"/>
      <c r="DF1882" s="1"/>
      <c r="DG1882" s="1"/>
    </row>
    <row r="1883" spans="1:111" x14ac:dyDescent="0.4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  <c r="DF1883" s="1"/>
      <c r="DG1883" s="1"/>
    </row>
    <row r="1884" spans="1:111" x14ac:dyDescent="0.4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  <c r="DF1884" s="1"/>
      <c r="DG1884" s="1"/>
    </row>
    <row r="1885" spans="1:111" x14ac:dyDescent="0.4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  <c r="DF1885" s="1"/>
      <c r="DG1885" s="1"/>
    </row>
    <row r="1886" spans="1:111" x14ac:dyDescent="0.4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  <c r="DC1886" s="1"/>
      <c r="DD1886" s="1"/>
      <c r="DE1886" s="1"/>
      <c r="DF1886" s="1"/>
      <c r="DG1886" s="1"/>
    </row>
    <row r="1887" spans="1:111" x14ac:dyDescent="0.4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  <c r="DC1887" s="1"/>
      <c r="DD1887" s="1"/>
      <c r="DE1887" s="1"/>
      <c r="DF1887" s="1"/>
      <c r="DG1887" s="1"/>
    </row>
    <row r="1888" spans="1:111" x14ac:dyDescent="0.4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  <c r="DC1888" s="1"/>
      <c r="DD1888" s="1"/>
      <c r="DE1888" s="1"/>
      <c r="DF1888" s="1"/>
      <c r="DG1888" s="1"/>
    </row>
    <row r="1889" spans="1:111" x14ac:dyDescent="0.4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  <c r="DC1889" s="1"/>
      <c r="DD1889" s="1"/>
      <c r="DE1889" s="1"/>
      <c r="DF1889" s="1"/>
      <c r="DG1889" s="1"/>
    </row>
    <row r="1890" spans="1:111" x14ac:dyDescent="0.4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  <c r="DC1890" s="1"/>
      <c r="DD1890" s="1"/>
      <c r="DE1890" s="1"/>
      <c r="DF1890" s="1"/>
      <c r="DG1890" s="1"/>
    </row>
    <row r="1891" spans="1:111" x14ac:dyDescent="0.4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  <c r="DC1891" s="1"/>
      <c r="DD1891" s="1"/>
      <c r="DE1891" s="1"/>
      <c r="DF1891" s="1"/>
      <c r="DG1891" s="1"/>
    </row>
    <row r="1892" spans="1:111" x14ac:dyDescent="0.4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  <c r="DC1892" s="1"/>
      <c r="DD1892" s="1"/>
      <c r="DE1892" s="1"/>
      <c r="DF1892" s="1"/>
      <c r="DG1892" s="1"/>
    </row>
    <row r="1893" spans="1:111" x14ac:dyDescent="0.4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  <c r="DC1893" s="1"/>
      <c r="DD1893" s="1"/>
      <c r="DE1893" s="1"/>
      <c r="DF1893" s="1"/>
      <c r="DG1893" s="1"/>
    </row>
    <row r="1894" spans="1:111" x14ac:dyDescent="0.4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  <c r="DC1894" s="1"/>
      <c r="DD1894" s="1"/>
      <c r="DE1894" s="1"/>
      <c r="DF1894" s="1"/>
      <c r="DG1894" s="1"/>
    </row>
    <row r="1895" spans="1:111" x14ac:dyDescent="0.4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  <c r="DC1895" s="1"/>
      <c r="DD1895" s="1"/>
      <c r="DE1895" s="1"/>
      <c r="DF1895" s="1"/>
      <c r="DG1895" s="1"/>
    </row>
    <row r="1896" spans="1:111" x14ac:dyDescent="0.4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  <c r="DC1896" s="1"/>
      <c r="DD1896" s="1"/>
      <c r="DE1896" s="1"/>
      <c r="DF1896" s="1"/>
      <c r="DG1896" s="1"/>
    </row>
    <row r="1897" spans="1:111" x14ac:dyDescent="0.4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  <c r="DF1897" s="1"/>
      <c r="DG1897" s="1"/>
    </row>
    <row r="1898" spans="1:111" x14ac:dyDescent="0.4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  <c r="DC1898" s="1"/>
      <c r="DD1898" s="1"/>
      <c r="DE1898" s="1"/>
      <c r="DF1898" s="1"/>
      <c r="DG1898" s="1"/>
    </row>
    <row r="1899" spans="1:111" x14ac:dyDescent="0.4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  <c r="DF1899" s="1"/>
      <c r="DG1899" s="1"/>
    </row>
    <row r="1900" spans="1:111" x14ac:dyDescent="0.4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  <c r="DF1900" s="1"/>
      <c r="DG1900" s="1"/>
    </row>
    <row r="1901" spans="1:111" x14ac:dyDescent="0.4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  <c r="DC1901" s="1"/>
      <c r="DD1901" s="1"/>
      <c r="DE1901" s="1"/>
      <c r="DF1901" s="1"/>
      <c r="DG1901" s="1"/>
    </row>
    <row r="1902" spans="1:111" x14ac:dyDescent="0.4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  <c r="DF1902" s="1"/>
      <c r="DG1902" s="1"/>
    </row>
    <row r="1903" spans="1:111" x14ac:dyDescent="0.4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  <c r="DC1903" s="1"/>
      <c r="DD1903" s="1"/>
      <c r="DE1903" s="1"/>
      <c r="DF1903" s="1"/>
      <c r="DG1903" s="1"/>
    </row>
    <row r="1904" spans="1:111" x14ac:dyDescent="0.4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  <c r="DF1904" s="1"/>
      <c r="DG1904" s="1"/>
    </row>
    <row r="1905" spans="1:111" x14ac:dyDescent="0.4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  <c r="DC1905" s="1"/>
      <c r="DD1905" s="1"/>
      <c r="DE1905" s="1"/>
      <c r="DF1905" s="1"/>
      <c r="DG1905" s="1"/>
    </row>
    <row r="1906" spans="1:111" x14ac:dyDescent="0.4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  <c r="DC1906" s="1"/>
      <c r="DD1906" s="1"/>
      <c r="DE1906" s="1"/>
      <c r="DF1906" s="1"/>
      <c r="DG1906" s="1"/>
    </row>
    <row r="1907" spans="1:111" x14ac:dyDescent="0.4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  <c r="DF1907" s="1"/>
      <c r="DG1907" s="1"/>
    </row>
    <row r="1908" spans="1:111" x14ac:dyDescent="0.4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  <c r="DF1908" s="1"/>
      <c r="DG1908" s="1"/>
    </row>
    <row r="1909" spans="1:111" x14ac:dyDescent="0.4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  <c r="DF1909" s="1"/>
      <c r="DG1909" s="1"/>
    </row>
    <row r="1910" spans="1:111" x14ac:dyDescent="0.4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  <c r="DF1910" s="1"/>
      <c r="DG1910" s="1"/>
    </row>
    <row r="1911" spans="1:111" x14ac:dyDescent="0.4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  <c r="DF1911" s="1"/>
      <c r="DG1911" s="1"/>
    </row>
    <row r="1912" spans="1:111" x14ac:dyDescent="0.4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  <c r="DF1912" s="1"/>
      <c r="DG1912" s="1"/>
    </row>
    <row r="1913" spans="1:111" x14ac:dyDescent="0.4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  <c r="DC1913" s="1"/>
      <c r="DD1913" s="1"/>
      <c r="DE1913" s="1"/>
      <c r="DF1913" s="1"/>
      <c r="DG1913" s="1"/>
    </row>
    <row r="1914" spans="1:111" x14ac:dyDescent="0.4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  <c r="DC1914" s="1"/>
      <c r="DD1914" s="1"/>
      <c r="DE1914" s="1"/>
      <c r="DF1914" s="1"/>
      <c r="DG1914" s="1"/>
    </row>
    <row r="1915" spans="1:111" x14ac:dyDescent="0.4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  <c r="DF1915" s="1"/>
      <c r="DG1915" s="1"/>
    </row>
    <row r="1916" spans="1:111" x14ac:dyDescent="0.4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  <c r="DC1916" s="1"/>
      <c r="DD1916" s="1"/>
      <c r="DE1916" s="1"/>
      <c r="DF1916" s="1"/>
      <c r="DG1916" s="1"/>
    </row>
    <row r="1917" spans="1:111" x14ac:dyDescent="0.4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  <c r="DF1917" s="1"/>
      <c r="DG1917" s="1"/>
    </row>
    <row r="1918" spans="1:111" x14ac:dyDescent="0.4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  <c r="DF1918" s="1"/>
      <c r="DG1918" s="1"/>
    </row>
    <row r="1919" spans="1:111" x14ac:dyDescent="0.4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  <c r="DC1919" s="1"/>
      <c r="DD1919" s="1"/>
      <c r="DE1919" s="1"/>
      <c r="DF1919" s="1"/>
      <c r="DG1919" s="1"/>
    </row>
    <row r="1920" spans="1:111" x14ac:dyDescent="0.4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  <c r="DC1920" s="1"/>
      <c r="DD1920" s="1"/>
      <c r="DE1920" s="1"/>
      <c r="DF1920" s="1"/>
      <c r="DG1920" s="1"/>
    </row>
    <row r="1921" spans="1:111" x14ac:dyDescent="0.4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  <c r="DF1921" s="1"/>
      <c r="DG1921" s="1"/>
    </row>
    <row r="1922" spans="1:111" x14ac:dyDescent="0.4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  <c r="DF1922" s="1"/>
      <c r="DG1922" s="1"/>
    </row>
    <row r="1923" spans="1:111" x14ac:dyDescent="0.4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  <c r="DC1923" s="1"/>
      <c r="DD1923" s="1"/>
      <c r="DE1923" s="1"/>
      <c r="DF1923" s="1"/>
      <c r="DG1923" s="1"/>
    </row>
    <row r="1924" spans="1:111" x14ac:dyDescent="0.4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  <c r="DF1924" s="1"/>
      <c r="DG1924" s="1"/>
    </row>
    <row r="1925" spans="1:111" x14ac:dyDescent="0.4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  <c r="DC1925" s="1"/>
      <c r="DD1925" s="1"/>
      <c r="DE1925" s="1"/>
      <c r="DF1925" s="1"/>
      <c r="DG1925" s="1"/>
    </row>
    <row r="1926" spans="1:111" x14ac:dyDescent="0.4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  <c r="DC1926" s="1"/>
      <c r="DD1926" s="1"/>
      <c r="DE1926" s="1"/>
      <c r="DF1926" s="1"/>
      <c r="DG1926" s="1"/>
    </row>
    <row r="1927" spans="1:111" x14ac:dyDescent="0.4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1"/>
      <c r="CG1927" s="1"/>
      <c r="CH1927" s="1"/>
      <c r="CI1927" s="1"/>
      <c r="CJ1927" s="1"/>
      <c r="CK1927" s="1"/>
      <c r="CL1927" s="1"/>
      <c r="CM1927" s="1"/>
      <c r="CN1927" s="1"/>
      <c r="CO1927" s="1"/>
      <c r="CP1927" s="1"/>
      <c r="CQ1927" s="1"/>
      <c r="CR1927" s="1"/>
      <c r="CS1927" s="1"/>
      <c r="CT1927" s="1"/>
      <c r="CU1927" s="1"/>
      <c r="CV1927" s="1"/>
      <c r="CW1927" s="1"/>
      <c r="CX1927" s="1"/>
      <c r="CY1927" s="1"/>
      <c r="CZ1927" s="1"/>
      <c r="DA1927" s="1"/>
      <c r="DB1927" s="1"/>
      <c r="DC1927" s="1"/>
      <c r="DD1927" s="1"/>
      <c r="DE1927" s="1"/>
      <c r="DF1927" s="1"/>
      <c r="DG1927" s="1"/>
    </row>
    <row r="1928" spans="1:111" x14ac:dyDescent="0.4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1"/>
      <c r="CG1928" s="1"/>
      <c r="CH1928" s="1"/>
      <c r="CI1928" s="1"/>
      <c r="CJ1928" s="1"/>
      <c r="CK1928" s="1"/>
      <c r="CL1928" s="1"/>
      <c r="CM1928" s="1"/>
      <c r="CN1928" s="1"/>
      <c r="CO1928" s="1"/>
      <c r="CP1928" s="1"/>
      <c r="CQ1928" s="1"/>
      <c r="CR1928" s="1"/>
      <c r="CS1928" s="1"/>
      <c r="CT1928" s="1"/>
      <c r="CU1928" s="1"/>
      <c r="CV1928" s="1"/>
      <c r="CW1928" s="1"/>
      <c r="CX1928" s="1"/>
      <c r="CY1928" s="1"/>
      <c r="CZ1928" s="1"/>
      <c r="DA1928" s="1"/>
      <c r="DB1928" s="1"/>
      <c r="DC1928" s="1"/>
      <c r="DD1928" s="1"/>
      <c r="DE1928" s="1"/>
      <c r="DF1928" s="1"/>
      <c r="DG1928" s="1"/>
    </row>
    <row r="1929" spans="1:111" x14ac:dyDescent="0.4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1"/>
      <c r="CG1929" s="1"/>
      <c r="CH1929" s="1"/>
      <c r="CI1929" s="1"/>
      <c r="CJ1929" s="1"/>
      <c r="CK1929" s="1"/>
      <c r="CL1929" s="1"/>
      <c r="CM1929" s="1"/>
      <c r="CN1929" s="1"/>
      <c r="CO1929" s="1"/>
      <c r="CP1929" s="1"/>
      <c r="CQ1929" s="1"/>
      <c r="CR1929" s="1"/>
      <c r="CS1929" s="1"/>
      <c r="CT1929" s="1"/>
      <c r="CU1929" s="1"/>
      <c r="CV1929" s="1"/>
      <c r="CW1929" s="1"/>
      <c r="CX1929" s="1"/>
      <c r="CY1929" s="1"/>
      <c r="CZ1929" s="1"/>
      <c r="DA1929" s="1"/>
      <c r="DB1929" s="1"/>
      <c r="DC1929" s="1"/>
      <c r="DD1929" s="1"/>
      <c r="DE1929" s="1"/>
      <c r="DF1929" s="1"/>
      <c r="DG1929" s="1"/>
    </row>
    <row r="1930" spans="1:111" x14ac:dyDescent="0.4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1"/>
      <c r="CG1930" s="1"/>
      <c r="CH1930" s="1"/>
      <c r="CI1930" s="1"/>
      <c r="CJ1930" s="1"/>
      <c r="CK1930" s="1"/>
      <c r="CL1930" s="1"/>
      <c r="CM1930" s="1"/>
      <c r="CN1930" s="1"/>
      <c r="CO1930" s="1"/>
      <c r="CP1930" s="1"/>
      <c r="CQ1930" s="1"/>
      <c r="CR1930" s="1"/>
      <c r="CS1930" s="1"/>
      <c r="CT1930" s="1"/>
      <c r="CU1930" s="1"/>
      <c r="CV1930" s="1"/>
      <c r="CW1930" s="1"/>
      <c r="CX1930" s="1"/>
      <c r="CY1930" s="1"/>
      <c r="CZ1930" s="1"/>
      <c r="DA1930" s="1"/>
      <c r="DB1930" s="1"/>
      <c r="DC1930" s="1"/>
      <c r="DD1930" s="1"/>
      <c r="DE1930" s="1"/>
      <c r="DF1930" s="1"/>
      <c r="DG1930" s="1"/>
    </row>
    <row r="1931" spans="1:111" x14ac:dyDescent="0.4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  <c r="DC1931" s="1"/>
      <c r="DD1931" s="1"/>
      <c r="DE1931" s="1"/>
      <c r="DF1931" s="1"/>
      <c r="DG1931" s="1"/>
    </row>
    <row r="1932" spans="1:111" x14ac:dyDescent="0.4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  <c r="DC1932" s="1"/>
      <c r="DD1932" s="1"/>
      <c r="DE1932" s="1"/>
      <c r="DF1932" s="1"/>
      <c r="DG1932" s="1"/>
    </row>
    <row r="1933" spans="1:111" x14ac:dyDescent="0.4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  <c r="DC1933" s="1"/>
      <c r="DD1933" s="1"/>
      <c r="DE1933" s="1"/>
      <c r="DF1933" s="1"/>
      <c r="DG1933" s="1"/>
    </row>
    <row r="1934" spans="1:111" x14ac:dyDescent="0.4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  <c r="DC1934" s="1"/>
      <c r="DD1934" s="1"/>
      <c r="DE1934" s="1"/>
      <c r="DF1934" s="1"/>
      <c r="DG1934" s="1"/>
    </row>
    <row r="1935" spans="1:111" x14ac:dyDescent="0.4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  <c r="DC1935" s="1"/>
      <c r="DD1935" s="1"/>
      <c r="DE1935" s="1"/>
      <c r="DF1935" s="1"/>
      <c r="DG1935" s="1"/>
    </row>
    <row r="1936" spans="1:111" x14ac:dyDescent="0.4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1"/>
      <c r="CG1936" s="1"/>
      <c r="CH1936" s="1"/>
      <c r="CI1936" s="1"/>
      <c r="CJ1936" s="1"/>
      <c r="CK1936" s="1"/>
      <c r="CL1936" s="1"/>
      <c r="CM1936" s="1"/>
      <c r="CN1936" s="1"/>
      <c r="CO1936" s="1"/>
      <c r="CP1936" s="1"/>
      <c r="CQ1936" s="1"/>
      <c r="CR1936" s="1"/>
      <c r="CS1936" s="1"/>
      <c r="CT1936" s="1"/>
      <c r="CU1936" s="1"/>
      <c r="CV1936" s="1"/>
      <c r="CW1936" s="1"/>
      <c r="CX1936" s="1"/>
      <c r="CY1936" s="1"/>
      <c r="CZ1936" s="1"/>
      <c r="DA1936" s="1"/>
      <c r="DB1936" s="1"/>
      <c r="DC1936" s="1"/>
      <c r="DD1936" s="1"/>
      <c r="DE1936" s="1"/>
      <c r="DF1936" s="1"/>
      <c r="DG1936" s="1"/>
    </row>
    <row r="1937" spans="1:111" x14ac:dyDescent="0.4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1"/>
      <c r="CG1937" s="1"/>
      <c r="CH1937" s="1"/>
      <c r="CI1937" s="1"/>
      <c r="CJ1937" s="1"/>
      <c r="CK1937" s="1"/>
      <c r="CL1937" s="1"/>
      <c r="CM1937" s="1"/>
      <c r="CN1937" s="1"/>
      <c r="CO1937" s="1"/>
      <c r="CP1937" s="1"/>
      <c r="CQ1937" s="1"/>
      <c r="CR1937" s="1"/>
      <c r="CS1937" s="1"/>
      <c r="CT1937" s="1"/>
      <c r="CU1937" s="1"/>
      <c r="CV1937" s="1"/>
      <c r="CW1937" s="1"/>
      <c r="CX1937" s="1"/>
      <c r="CY1937" s="1"/>
      <c r="CZ1937" s="1"/>
      <c r="DA1937" s="1"/>
      <c r="DB1937" s="1"/>
      <c r="DC1937" s="1"/>
      <c r="DD1937" s="1"/>
      <c r="DE1937" s="1"/>
      <c r="DF1937" s="1"/>
      <c r="DG1937" s="1"/>
    </row>
    <row r="1938" spans="1:111" x14ac:dyDescent="0.4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1"/>
      <c r="CG1938" s="1"/>
      <c r="CH1938" s="1"/>
      <c r="CI1938" s="1"/>
      <c r="CJ1938" s="1"/>
      <c r="CK1938" s="1"/>
      <c r="CL1938" s="1"/>
      <c r="CM1938" s="1"/>
      <c r="CN1938" s="1"/>
      <c r="CO1938" s="1"/>
      <c r="CP1938" s="1"/>
      <c r="CQ1938" s="1"/>
      <c r="CR1938" s="1"/>
      <c r="CS1938" s="1"/>
      <c r="CT1938" s="1"/>
      <c r="CU1938" s="1"/>
      <c r="CV1938" s="1"/>
      <c r="CW1938" s="1"/>
      <c r="CX1938" s="1"/>
      <c r="CY1938" s="1"/>
      <c r="CZ1938" s="1"/>
      <c r="DA1938" s="1"/>
      <c r="DB1938" s="1"/>
      <c r="DC1938" s="1"/>
      <c r="DD1938" s="1"/>
      <c r="DE1938" s="1"/>
      <c r="DF1938" s="1"/>
      <c r="DG1938" s="1"/>
    </row>
    <row r="1939" spans="1:111" x14ac:dyDescent="0.4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  <c r="DF1939" s="1"/>
      <c r="DG1939" s="1"/>
    </row>
    <row r="1940" spans="1:111" x14ac:dyDescent="0.4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  <c r="DC1940" s="1"/>
      <c r="DD1940" s="1"/>
      <c r="DE1940" s="1"/>
      <c r="DF1940" s="1"/>
      <c r="DG1940" s="1"/>
    </row>
    <row r="1941" spans="1:111" x14ac:dyDescent="0.4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  <c r="DC1941" s="1"/>
      <c r="DD1941" s="1"/>
      <c r="DE1941" s="1"/>
      <c r="DF1941" s="1"/>
      <c r="DG1941" s="1"/>
    </row>
    <row r="1942" spans="1:111" x14ac:dyDescent="0.4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  <c r="DC1942" s="1"/>
      <c r="DD1942" s="1"/>
      <c r="DE1942" s="1"/>
      <c r="DF1942" s="1"/>
      <c r="DG1942" s="1"/>
    </row>
    <row r="1943" spans="1:111" x14ac:dyDescent="0.4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1"/>
      <c r="CG1943" s="1"/>
      <c r="CH1943" s="1"/>
      <c r="CI1943" s="1"/>
      <c r="CJ1943" s="1"/>
      <c r="CK1943" s="1"/>
      <c r="CL1943" s="1"/>
      <c r="CM1943" s="1"/>
      <c r="CN1943" s="1"/>
      <c r="CO1943" s="1"/>
      <c r="CP1943" s="1"/>
      <c r="CQ1943" s="1"/>
      <c r="CR1943" s="1"/>
      <c r="CS1943" s="1"/>
      <c r="CT1943" s="1"/>
      <c r="CU1943" s="1"/>
      <c r="CV1943" s="1"/>
      <c r="CW1943" s="1"/>
      <c r="CX1943" s="1"/>
      <c r="CY1943" s="1"/>
      <c r="CZ1943" s="1"/>
      <c r="DA1943" s="1"/>
      <c r="DB1943" s="1"/>
      <c r="DC1943" s="1"/>
      <c r="DD1943" s="1"/>
      <c r="DE1943" s="1"/>
      <c r="DF1943" s="1"/>
      <c r="DG1943" s="1"/>
    </row>
    <row r="1944" spans="1:111" x14ac:dyDescent="0.4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1"/>
      <c r="CG1944" s="1"/>
      <c r="CH1944" s="1"/>
      <c r="CI1944" s="1"/>
      <c r="CJ1944" s="1"/>
      <c r="CK1944" s="1"/>
      <c r="CL1944" s="1"/>
      <c r="CM1944" s="1"/>
      <c r="CN1944" s="1"/>
      <c r="CO1944" s="1"/>
      <c r="CP1944" s="1"/>
      <c r="CQ1944" s="1"/>
      <c r="CR1944" s="1"/>
      <c r="CS1944" s="1"/>
      <c r="CT1944" s="1"/>
      <c r="CU1944" s="1"/>
      <c r="CV1944" s="1"/>
      <c r="CW1944" s="1"/>
      <c r="CX1944" s="1"/>
      <c r="CY1944" s="1"/>
      <c r="CZ1944" s="1"/>
      <c r="DA1944" s="1"/>
      <c r="DB1944" s="1"/>
      <c r="DC1944" s="1"/>
      <c r="DD1944" s="1"/>
      <c r="DE1944" s="1"/>
      <c r="DF1944" s="1"/>
      <c r="DG1944" s="1"/>
    </row>
    <row r="1945" spans="1:111" x14ac:dyDescent="0.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1"/>
      <c r="CG1945" s="1"/>
      <c r="CH1945" s="1"/>
      <c r="CI1945" s="1"/>
      <c r="CJ1945" s="1"/>
      <c r="CK1945" s="1"/>
      <c r="CL1945" s="1"/>
      <c r="CM1945" s="1"/>
      <c r="CN1945" s="1"/>
      <c r="CO1945" s="1"/>
      <c r="CP1945" s="1"/>
      <c r="CQ1945" s="1"/>
      <c r="CR1945" s="1"/>
      <c r="CS1945" s="1"/>
      <c r="CT1945" s="1"/>
      <c r="CU1945" s="1"/>
      <c r="CV1945" s="1"/>
      <c r="CW1945" s="1"/>
      <c r="CX1945" s="1"/>
      <c r="CY1945" s="1"/>
      <c r="CZ1945" s="1"/>
      <c r="DA1945" s="1"/>
      <c r="DB1945" s="1"/>
      <c r="DC1945" s="1"/>
      <c r="DD1945" s="1"/>
      <c r="DE1945" s="1"/>
      <c r="DF1945" s="1"/>
      <c r="DG1945" s="1"/>
    </row>
    <row r="1946" spans="1:111" x14ac:dyDescent="0.4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  <c r="DF1946" s="1"/>
      <c r="DG1946" s="1"/>
    </row>
    <row r="1947" spans="1:111" x14ac:dyDescent="0.4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  <c r="DF1947" s="1"/>
      <c r="DG1947" s="1"/>
    </row>
    <row r="1948" spans="1:111" x14ac:dyDescent="0.4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1"/>
      <c r="CG1948" s="1"/>
      <c r="CH1948" s="1"/>
      <c r="CI1948" s="1"/>
      <c r="CJ1948" s="1"/>
      <c r="CK1948" s="1"/>
      <c r="CL1948" s="1"/>
      <c r="CM1948" s="1"/>
      <c r="CN1948" s="1"/>
      <c r="CO1948" s="1"/>
      <c r="CP1948" s="1"/>
      <c r="CQ1948" s="1"/>
      <c r="CR1948" s="1"/>
      <c r="CS1948" s="1"/>
      <c r="CT1948" s="1"/>
      <c r="CU1948" s="1"/>
      <c r="CV1948" s="1"/>
      <c r="CW1948" s="1"/>
      <c r="CX1948" s="1"/>
      <c r="CY1948" s="1"/>
      <c r="CZ1948" s="1"/>
      <c r="DA1948" s="1"/>
      <c r="DB1948" s="1"/>
      <c r="DC1948" s="1"/>
      <c r="DD1948" s="1"/>
      <c r="DE1948" s="1"/>
      <c r="DF1948" s="1"/>
      <c r="DG1948" s="1"/>
    </row>
    <row r="1949" spans="1:111" x14ac:dyDescent="0.4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  <c r="DC1949" s="1"/>
      <c r="DD1949" s="1"/>
      <c r="DE1949" s="1"/>
      <c r="DF1949" s="1"/>
      <c r="DG1949" s="1"/>
    </row>
    <row r="1950" spans="1:111" x14ac:dyDescent="0.4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1"/>
      <c r="CG1950" s="1"/>
      <c r="CH1950" s="1"/>
      <c r="CI1950" s="1"/>
      <c r="CJ1950" s="1"/>
      <c r="CK1950" s="1"/>
      <c r="CL1950" s="1"/>
      <c r="CM1950" s="1"/>
      <c r="CN1950" s="1"/>
      <c r="CO1950" s="1"/>
      <c r="CP1950" s="1"/>
      <c r="CQ1950" s="1"/>
      <c r="CR1950" s="1"/>
      <c r="CS1950" s="1"/>
      <c r="CT1950" s="1"/>
      <c r="CU1950" s="1"/>
      <c r="CV1950" s="1"/>
      <c r="CW1950" s="1"/>
      <c r="CX1950" s="1"/>
      <c r="CY1950" s="1"/>
      <c r="CZ1950" s="1"/>
      <c r="DA1950" s="1"/>
      <c r="DB1950" s="1"/>
      <c r="DC1950" s="1"/>
      <c r="DD1950" s="1"/>
      <c r="DE1950" s="1"/>
      <c r="DF1950" s="1"/>
      <c r="DG1950" s="1"/>
    </row>
    <row r="1951" spans="1:111" x14ac:dyDescent="0.4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  <c r="DC1951" s="1"/>
      <c r="DD1951" s="1"/>
      <c r="DE1951" s="1"/>
      <c r="DF1951" s="1"/>
      <c r="DG1951" s="1"/>
    </row>
    <row r="1952" spans="1:111" x14ac:dyDescent="0.4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  <c r="DC1952" s="1"/>
      <c r="DD1952" s="1"/>
      <c r="DE1952" s="1"/>
      <c r="DF1952" s="1"/>
      <c r="DG1952" s="1"/>
    </row>
    <row r="1953" spans="1:111" x14ac:dyDescent="0.4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  <c r="DC1953" s="1"/>
      <c r="DD1953" s="1"/>
      <c r="DE1953" s="1"/>
      <c r="DF1953" s="1"/>
      <c r="DG1953" s="1"/>
    </row>
    <row r="1954" spans="1:111" x14ac:dyDescent="0.4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  <c r="DC1954" s="1"/>
      <c r="DD1954" s="1"/>
      <c r="DE1954" s="1"/>
      <c r="DF1954" s="1"/>
      <c r="DG1954" s="1"/>
    </row>
    <row r="1955" spans="1:111" x14ac:dyDescent="0.4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1"/>
      <c r="CG1955" s="1"/>
      <c r="CH1955" s="1"/>
      <c r="CI1955" s="1"/>
      <c r="CJ1955" s="1"/>
      <c r="CK1955" s="1"/>
      <c r="CL1955" s="1"/>
      <c r="CM1955" s="1"/>
      <c r="CN1955" s="1"/>
      <c r="CO1955" s="1"/>
      <c r="CP1955" s="1"/>
      <c r="CQ1955" s="1"/>
      <c r="CR1955" s="1"/>
      <c r="CS1955" s="1"/>
      <c r="CT1955" s="1"/>
      <c r="CU1955" s="1"/>
      <c r="CV1955" s="1"/>
      <c r="CW1955" s="1"/>
      <c r="CX1955" s="1"/>
      <c r="CY1955" s="1"/>
      <c r="CZ1955" s="1"/>
      <c r="DA1955" s="1"/>
      <c r="DB1955" s="1"/>
      <c r="DC1955" s="1"/>
      <c r="DD1955" s="1"/>
      <c r="DE1955" s="1"/>
      <c r="DF1955" s="1"/>
      <c r="DG1955" s="1"/>
    </row>
    <row r="1956" spans="1:111" x14ac:dyDescent="0.4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1"/>
      <c r="CG1956" s="1"/>
      <c r="CH1956" s="1"/>
      <c r="CI1956" s="1"/>
      <c r="CJ1956" s="1"/>
      <c r="CK1956" s="1"/>
      <c r="CL1956" s="1"/>
      <c r="CM1956" s="1"/>
      <c r="CN1956" s="1"/>
      <c r="CO1956" s="1"/>
      <c r="CP1956" s="1"/>
      <c r="CQ1956" s="1"/>
      <c r="CR1956" s="1"/>
      <c r="CS1956" s="1"/>
      <c r="CT1956" s="1"/>
      <c r="CU1956" s="1"/>
      <c r="CV1956" s="1"/>
      <c r="CW1956" s="1"/>
      <c r="CX1956" s="1"/>
      <c r="CY1956" s="1"/>
      <c r="CZ1956" s="1"/>
      <c r="DA1956" s="1"/>
      <c r="DB1956" s="1"/>
      <c r="DC1956" s="1"/>
      <c r="DD1956" s="1"/>
      <c r="DE1956" s="1"/>
      <c r="DF1956" s="1"/>
      <c r="DG1956" s="1"/>
    </row>
    <row r="1957" spans="1:111" x14ac:dyDescent="0.4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  <c r="DC1957" s="1"/>
      <c r="DD1957" s="1"/>
      <c r="DE1957" s="1"/>
      <c r="DF1957" s="1"/>
      <c r="DG1957" s="1"/>
    </row>
    <row r="1958" spans="1:111" x14ac:dyDescent="0.4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1"/>
      <c r="CG1958" s="1"/>
      <c r="CH1958" s="1"/>
      <c r="CI1958" s="1"/>
      <c r="CJ1958" s="1"/>
      <c r="CK1958" s="1"/>
      <c r="CL1958" s="1"/>
      <c r="CM1958" s="1"/>
      <c r="CN1958" s="1"/>
      <c r="CO1958" s="1"/>
      <c r="CP1958" s="1"/>
      <c r="CQ1958" s="1"/>
      <c r="CR1958" s="1"/>
      <c r="CS1958" s="1"/>
      <c r="CT1958" s="1"/>
      <c r="CU1958" s="1"/>
      <c r="CV1958" s="1"/>
      <c r="CW1958" s="1"/>
      <c r="CX1958" s="1"/>
      <c r="CY1958" s="1"/>
      <c r="CZ1958" s="1"/>
      <c r="DA1958" s="1"/>
      <c r="DB1958" s="1"/>
      <c r="DC1958" s="1"/>
      <c r="DD1958" s="1"/>
      <c r="DE1958" s="1"/>
      <c r="DF1958" s="1"/>
      <c r="DG1958" s="1"/>
    </row>
    <row r="1959" spans="1:111" x14ac:dyDescent="0.4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  <c r="DC1959" s="1"/>
      <c r="DD1959" s="1"/>
      <c r="DE1959" s="1"/>
      <c r="DF1959" s="1"/>
      <c r="DG1959" s="1"/>
    </row>
    <row r="1960" spans="1:111" x14ac:dyDescent="0.4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1"/>
      <c r="CG1960" s="1"/>
      <c r="CH1960" s="1"/>
      <c r="CI1960" s="1"/>
      <c r="CJ1960" s="1"/>
      <c r="CK1960" s="1"/>
      <c r="CL1960" s="1"/>
      <c r="CM1960" s="1"/>
      <c r="CN1960" s="1"/>
      <c r="CO1960" s="1"/>
      <c r="CP1960" s="1"/>
      <c r="CQ1960" s="1"/>
      <c r="CR1960" s="1"/>
      <c r="CS1960" s="1"/>
      <c r="CT1960" s="1"/>
      <c r="CU1960" s="1"/>
      <c r="CV1960" s="1"/>
      <c r="CW1960" s="1"/>
      <c r="CX1960" s="1"/>
      <c r="CY1960" s="1"/>
      <c r="CZ1960" s="1"/>
      <c r="DA1960" s="1"/>
      <c r="DB1960" s="1"/>
      <c r="DC1960" s="1"/>
      <c r="DD1960" s="1"/>
      <c r="DE1960" s="1"/>
      <c r="DF1960" s="1"/>
      <c r="DG1960" s="1"/>
    </row>
    <row r="1961" spans="1:111" x14ac:dyDescent="0.4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1"/>
      <c r="CG1961" s="1"/>
      <c r="CH1961" s="1"/>
      <c r="CI1961" s="1"/>
      <c r="CJ1961" s="1"/>
      <c r="CK1961" s="1"/>
      <c r="CL1961" s="1"/>
      <c r="CM1961" s="1"/>
      <c r="CN1961" s="1"/>
      <c r="CO1961" s="1"/>
      <c r="CP1961" s="1"/>
      <c r="CQ1961" s="1"/>
      <c r="CR1961" s="1"/>
      <c r="CS1961" s="1"/>
      <c r="CT1961" s="1"/>
      <c r="CU1961" s="1"/>
      <c r="CV1961" s="1"/>
      <c r="CW1961" s="1"/>
      <c r="CX1961" s="1"/>
      <c r="CY1961" s="1"/>
      <c r="CZ1961" s="1"/>
      <c r="DA1961" s="1"/>
      <c r="DB1961" s="1"/>
      <c r="DC1961" s="1"/>
      <c r="DD1961" s="1"/>
      <c r="DE1961" s="1"/>
      <c r="DF1961" s="1"/>
      <c r="DG1961" s="1"/>
    </row>
    <row r="1962" spans="1:111" x14ac:dyDescent="0.4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1"/>
      <c r="CG1962" s="1"/>
      <c r="CH1962" s="1"/>
      <c r="CI1962" s="1"/>
      <c r="CJ1962" s="1"/>
      <c r="CK1962" s="1"/>
      <c r="CL1962" s="1"/>
      <c r="CM1962" s="1"/>
      <c r="CN1962" s="1"/>
      <c r="CO1962" s="1"/>
      <c r="CP1962" s="1"/>
      <c r="CQ1962" s="1"/>
      <c r="CR1962" s="1"/>
      <c r="CS1962" s="1"/>
      <c r="CT1962" s="1"/>
      <c r="CU1962" s="1"/>
      <c r="CV1962" s="1"/>
      <c r="CW1962" s="1"/>
      <c r="CX1962" s="1"/>
      <c r="CY1962" s="1"/>
      <c r="CZ1962" s="1"/>
      <c r="DA1962" s="1"/>
      <c r="DB1962" s="1"/>
      <c r="DC1962" s="1"/>
      <c r="DD1962" s="1"/>
      <c r="DE1962" s="1"/>
      <c r="DF1962" s="1"/>
      <c r="DG1962" s="1"/>
    </row>
    <row r="1963" spans="1:111" x14ac:dyDescent="0.4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  <c r="DC1963" s="1"/>
      <c r="DD1963" s="1"/>
      <c r="DE1963" s="1"/>
      <c r="DF1963" s="1"/>
      <c r="DG1963" s="1"/>
    </row>
    <row r="1964" spans="1:111" x14ac:dyDescent="0.4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  <c r="DC1964" s="1"/>
      <c r="DD1964" s="1"/>
      <c r="DE1964" s="1"/>
      <c r="DF1964" s="1"/>
      <c r="DG1964" s="1"/>
    </row>
    <row r="1965" spans="1:111" x14ac:dyDescent="0.4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  <c r="DC1965" s="1"/>
      <c r="DD1965" s="1"/>
      <c r="DE1965" s="1"/>
      <c r="DF1965" s="1"/>
      <c r="DG1965" s="1"/>
    </row>
    <row r="1966" spans="1:111" x14ac:dyDescent="0.4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1"/>
      <c r="CG1966" s="1"/>
      <c r="CH1966" s="1"/>
      <c r="CI1966" s="1"/>
      <c r="CJ1966" s="1"/>
      <c r="CK1966" s="1"/>
      <c r="CL1966" s="1"/>
      <c r="CM1966" s="1"/>
      <c r="CN1966" s="1"/>
      <c r="CO1966" s="1"/>
      <c r="CP1966" s="1"/>
      <c r="CQ1966" s="1"/>
      <c r="CR1966" s="1"/>
      <c r="CS1966" s="1"/>
      <c r="CT1966" s="1"/>
      <c r="CU1966" s="1"/>
      <c r="CV1966" s="1"/>
      <c r="CW1966" s="1"/>
      <c r="CX1966" s="1"/>
      <c r="CY1966" s="1"/>
      <c r="CZ1966" s="1"/>
      <c r="DA1966" s="1"/>
      <c r="DB1966" s="1"/>
      <c r="DC1966" s="1"/>
      <c r="DD1966" s="1"/>
      <c r="DE1966" s="1"/>
      <c r="DF1966" s="1"/>
      <c r="DG1966" s="1"/>
    </row>
    <row r="1967" spans="1:111" x14ac:dyDescent="0.4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  <c r="DC1967" s="1"/>
      <c r="DD1967" s="1"/>
      <c r="DE1967" s="1"/>
      <c r="DF1967" s="1"/>
      <c r="DG1967" s="1"/>
    </row>
    <row r="1968" spans="1:111" x14ac:dyDescent="0.4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  <c r="DC1968" s="1"/>
      <c r="DD1968" s="1"/>
      <c r="DE1968" s="1"/>
      <c r="DF1968" s="1"/>
      <c r="DG1968" s="1"/>
    </row>
    <row r="1969" spans="1:111" x14ac:dyDescent="0.4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  <c r="DC1969" s="1"/>
      <c r="DD1969" s="1"/>
      <c r="DE1969" s="1"/>
      <c r="DF1969" s="1"/>
      <c r="DG1969" s="1"/>
    </row>
    <row r="1970" spans="1:111" x14ac:dyDescent="0.4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1"/>
      <c r="CG1970" s="1"/>
      <c r="CH1970" s="1"/>
      <c r="CI1970" s="1"/>
      <c r="CJ1970" s="1"/>
      <c r="CK1970" s="1"/>
      <c r="CL1970" s="1"/>
      <c r="CM1970" s="1"/>
      <c r="CN1970" s="1"/>
      <c r="CO1970" s="1"/>
      <c r="CP1970" s="1"/>
      <c r="CQ1970" s="1"/>
      <c r="CR1970" s="1"/>
      <c r="CS1970" s="1"/>
      <c r="CT1970" s="1"/>
      <c r="CU1970" s="1"/>
      <c r="CV1970" s="1"/>
      <c r="CW1970" s="1"/>
      <c r="CX1970" s="1"/>
      <c r="CY1970" s="1"/>
      <c r="CZ1970" s="1"/>
      <c r="DA1970" s="1"/>
      <c r="DB1970" s="1"/>
      <c r="DC1970" s="1"/>
      <c r="DD1970" s="1"/>
      <c r="DE1970" s="1"/>
      <c r="DF1970" s="1"/>
      <c r="DG1970" s="1"/>
    </row>
    <row r="1971" spans="1:111" x14ac:dyDescent="0.4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1"/>
      <c r="CG1971" s="1"/>
      <c r="CH1971" s="1"/>
      <c r="CI1971" s="1"/>
      <c r="CJ1971" s="1"/>
      <c r="CK1971" s="1"/>
      <c r="CL1971" s="1"/>
      <c r="CM1971" s="1"/>
      <c r="CN1971" s="1"/>
      <c r="CO1971" s="1"/>
      <c r="CP1971" s="1"/>
      <c r="CQ1971" s="1"/>
      <c r="CR1971" s="1"/>
      <c r="CS1971" s="1"/>
      <c r="CT1971" s="1"/>
      <c r="CU1971" s="1"/>
      <c r="CV1971" s="1"/>
      <c r="CW1971" s="1"/>
      <c r="CX1971" s="1"/>
      <c r="CY1971" s="1"/>
      <c r="CZ1971" s="1"/>
      <c r="DA1971" s="1"/>
      <c r="DB1971" s="1"/>
      <c r="DC1971" s="1"/>
      <c r="DD1971" s="1"/>
      <c r="DE1971" s="1"/>
      <c r="DF1971" s="1"/>
      <c r="DG1971" s="1"/>
    </row>
    <row r="1972" spans="1:111" x14ac:dyDescent="0.4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  <c r="DC1972" s="1"/>
      <c r="DD1972" s="1"/>
      <c r="DE1972" s="1"/>
      <c r="DF1972" s="1"/>
      <c r="DG1972" s="1"/>
    </row>
    <row r="1973" spans="1:111" x14ac:dyDescent="0.4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1"/>
      <c r="CG1973" s="1"/>
      <c r="CH1973" s="1"/>
      <c r="CI1973" s="1"/>
      <c r="CJ1973" s="1"/>
      <c r="CK1973" s="1"/>
      <c r="CL1973" s="1"/>
      <c r="CM1973" s="1"/>
      <c r="CN1973" s="1"/>
      <c r="CO1973" s="1"/>
      <c r="CP1973" s="1"/>
      <c r="CQ1973" s="1"/>
      <c r="CR1973" s="1"/>
      <c r="CS1973" s="1"/>
      <c r="CT1973" s="1"/>
      <c r="CU1973" s="1"/>
      <c r="CV1973" s="1"/>
      <c r="CW1973" s="1"/>
      <c r="CX1973" s="1"/>
      <c r="CY1973" s="1"/>
      <c r="CZ1973" s="1"/>
      <c r="DA1973" s="1"/>
      <c r="DB1973" s="1"/>
      <c r="DC1973" s="1"/>
      <c r="DD1973" s="1"/>
      <c r="DE1973" s="1"/>
      <c r="DF1973" s="1"/>
      <c r="DG1973" s="1"/>
    </row>
    <row r="1974" spans="1:111" x14ac:dyDescent="0.4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1"/>
      <c r="CG1974" s="1"/>
      <c r="CH1974" s="1"/>
      <c r="CI1974" s="1"/>
      <c r="CJ1974" s="1"/>
      <c r="CK1974" s="1"/>
      <c r="CL1974" s="1"/>
      <c r="CM1974" s="1"/>
      <c r="CN1974" s="1"/>
      <c r="CO1974" s="1"/>
      <c r="CP1974" s="1"/>
      <c r="CQ1974" s="1"/>
      <c r="CR1974" s="1"/>
      <c r="CS1974" s="1"/>
      <c r="CT1974" s="1"/>
      <c r="CU1974" s="1"/>
      <c r="CV1974" s="1"/>
      <c r="CW1974" s="1"/>
      <c r="CX1974" s="1"/>
      <c r="CY1974" s="1"/>
      <c r="CZ1974" s="1"/>
      <c r="DA1974" s="1"/>
      <c r="DB1974" s="1"/>
      <c r="DC1974" s="1"/>
      <c r="DD1974" s="1"/>
      <c r="DE1974" s="1"/>
      <c r="DF1974" s="1"/>
      <c r="DG1974" s="1"/>
    </row>
    <row r="1975" spans="1:111" x14ac:dyDescent="0.4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1"/>
      <c r="CG1975" s="1"/>
      <c r="CH1975" s="1"/>
      <c r="CI1975" s="1"/>
      <c r="CJ1975" s="1"/>
      <c r="CK1975" s="1"/>
      <c r="CL1975" s="1"/>
      <c r="CM1975" s="1"/>
      <c r="CN1975" s="1"/>
      <c r="CO1975" s="1"/>
      <c r="CP1975" s="1"/>
      <c r="CQ1975" s="1"/>
      <c r="CR1975" s="1"/>
      <c r="CS1975" s="1"/>
      <c r="CT1975" s="1"/>
      <c r="CU1975" s="1"/>
      <c r="CV1975" s="1"/>
      <c r="CW1975" s="1"/>
      <c r="CX1975" s="1"/>
      <c r="CY1975" s="1"/>
      <c r="CZ1975" s="1"/>
      <c r="DA1975" s="1"/>
      <c r="DB1975" s="1"/>
      <c r="DC1975" s="1"/>
      <c r="DD1975" s="1"/>
      <c r="DE1975" s="1"/>
      <c r="DF1975" s="1"/>
      <c r="DG1975" s="1"/>
    </row>
    <row r="1976" spans="1:111" x14ac:dyDescent="0.4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  <c r="DF1976" s="1"/>
      <c r="DG1976" s="1"/>
    </row>
    <row r="1977" spans="1:111" x14ac:dyDescent="0.4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  <c r="DC1977" s="1"/>
      <c r="DD1977" s="1"/>
      <c r="DE1977" s="1"/>
      <c r="DF1977" s="1"/>
      <c r="DG1977" s="1"/>
    </row>
    <row r="1978" spans="1:111" x14ac:dyDescent="0.4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  <c r="DC1978" s="1"/>
      <c r="DD1978" s="1"/>
      <c r="DE1978" s="1"/>
      <c r="DF1978" s="1"/>
      <c r="DG1978" s="1"/>
    </row>
    <row r="1979" spans="1:111" x14ac:dyDescent="0.4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1"/>
      <c r="CG1979" s="1"/>
      <c r="CH1979" s="1"/>
      <c r="CI1979" s="1"/>
      <c r="CJ1979" s="1"/>
      <c r="CK1979" s="1"/>
      <c r="CL1979" s="1"/>
      <c r="CM1979" s="1"/>
      <c r="CN1979" s="1"/>
      <c r="CO1979" s="1"/>
      <c r="CP1979" s="1"/>
      <c r="CQ1979" s="1"/>
      <c r="CR1979" s="1"/>
      <c r="CS1979" s="1"/>
      <c r="CT1979" s="1"/>
      <c r="CU1979" s="1"/>
      <c r="CV1979" s="1"/>
      <c r="CW1979" s="1"/>
      <c r="CX1979" s="1"/>
      <c r="CY1979" s="1"/>
      <c r="CZ1979" s="1"/>
      <c r="DA1979" s="1"/>
      <c r="DB1979" s="1"/>
      <c r="DC1979" s="1"/>
      <c r="DD1979" s="1"/>
      <c r="DE1979" s="1"/>
      <c r="DF1979" s="1"/>
      <c r="DG1979" s="1"/>
    </row>
    <row r="1980" spans="1:111" x14ac:dyDescent="0.4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  <c r="DC1980" s="1"/>
      <c r="DD1980" s="1"/>
      <c r="DE1980" s="1"/>
      <c r="DF1980" s="1"/>
      <c r="DG1980" s="1"/>
    </row>
    <row r="1981" spans="1:111" x14ac:dyDescent="0.4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1"/>
      <c r="CG1981" s="1"/>
      <c r="CH1981" s="1"/>
      <c r="CI1981" s="1"/>
      <c r="CJ1981" s="1"/>
      <c r="CK1981" s="1"/>
      <c r="CL1981" s="1"/>
      <c r="CM1981" s="1"/>
      <c r="CN1981" s="1"/>
      <c r="CO1981" s="1"/>
      <c r="CP1981" s="1"/>
      <c r="CQ1981" s="1"/>
      <c r="CR1981" s="1"/>
      <c r="CS1981" s="1"/>
      <c r="CT1981" s="1"/>
      <c r="CU1981" s="1"/>
      <c r="CV1981" s="1"/>
      <c r="CW1981" s="1"/>
      <c r="CX1981" s="1"/>
      <c r="CY1981" s="1"/>
      <c r="CZ1981" s="1"/>
      <c r="DA1981" s="1"/>
      <c r="DB1981" s="1"/>
      <c r="DC1981" s="1"/>
      <c r="DD1981" s="1"/>
      <c r="DE1981" s="1"/>
      <c r="DF1981" s="1"/>
      <c r="DG1981" s="1"/>
    </row>
    <row r="1982" spans="1:111" x14ac:dyDescent="0.4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1"/>
      <c r="CG1982" s="1"/>
      <c r="CH1982" s="1"/>
      <c r="CI1982" s="1"/>
      <c r="CJ1982" s="1"/>
      <c r="CK1982" s="1"/>
      <c r="CL1982" s="1"/>
      <c r="CM1982" s="1"/>
      <c r="CN1982" s="1"/>
      <c r="CO1982" s="1"/>
      <c r="CP1982" s="1"/>
      <c r="CQ1982" s="1"/>
      <c r="CR1982" s="1"/>
      <c r="CS1982" s="1"/>
      <c r="CT1982" s="1"/>
      <c r="CU1982" s="1"/>
      <c r="CV1982" s="1"/>
      <c r="CW1982" s="1"/>
      <c r="CX1982" s="1"/>
      <c r="CY1982" s="1"/>
      <c r="CZ1982" s="1"/>
      <c r="DA1982" s="1"/>
      <c r="DB1982" s="1"/>
      <c r="DC1982" s="1"/>
      <c r="DD1982" s="1"/>
      <c r="DE1982" s="1"/>
      <c r="DF1982" s="1"/>
      <c r="DG1982" s="1"/>
    </row>
    <row r="1983" spans="1:111" x14ac:dyDescent="0.4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1"/>
      <c r="CG1983" s="1"/>
      <c r="CH1983" s="1"/>
      <c r="CI1983" s="1"/>
      <c r="CJ1983" s="1"/>
      <c r="CK1983" s="1"/>
      <c r="CL1983" s="1"/>
      <c r="CM1983" s="1"/>
      <c r="CN1983" s="1"/>
      <c r="CO1983" s="1"/>
      <c r="CP1983" s="1"/>
      <c r="CQ1983" s="1"/>
      <c r="CR1983" s="1"/>
      <c r="CS1983" s="1"/>
      <c r="CT1983" s="1"/>
      <c r="CU1983" s="1"/>
      <c r="CV1983" s="1"/>
      <c r="CW1983" s="1"/>
      <c r="CX1983" s="1"/>
      <c r="CY1983" s="1"/>
      <c r="CZ1983" s="1"/>
      <c r="DA1983" s="1"/>
      <c r="DB1983" s="1"/>
      <c r="DC1983" s="1"/>
      <c r="DD1983" s="1"/>
      <c r="DE1983" s="1"/>
      <c r="DF1983" s="1"/>
      <c r="DG1983" s="1"/>
    </row>
    <row r="1984" spans="1:111" x14ac:dyDescent="0.4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1"/>
      <c r="CG1984" s="1"/>
      <c r="CH1984" s="1"/>
      <c r="CI1984" s="1"/>
      <c r="CJ1984" s="1"/>
      <c r="CK1984" s="1"/>
      <c r="CL1984" s="1"/>
      <c r="CM1984" s="1"/>
      <c r="CN1984" s="1"/>
      <c r="CO1984" s="1"/>
      <c r="CP1984" s="1"/>
      <c r="CQ1984" s="1"/>
      <c r="CR1984" s="1"/>
      <c r="CS1984" s="1"/>
      <c r="CT1984" s="1"/>
      <c r="CU1984" s="1"/>
      <c r="CV1984" s="1"/>
      <c r="CW1984" s="1"/>
      <c r="CX1984" s="1"/>
      <c r="CY1984" s="1"/>
      <c r="CZ1984" s="1"/>
      <c r="DA1984" s="1"/>
      <c r="DB1984" s="1"/>
      <c r="DC1984" s="1"/>
      <c r="DD1984" s="1"/>
      <c r="DE1984" s="1"/>
      <c r="DF1984" s="1"/>
      <c r="DG1984" s="1"/>
    </row>
    <row r="1985" spans="1:111" x14ac:dyDescent="0.4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1"/>
      <c r="CG1985" s="1"/>
      <c r="CH1985" s="1"/>
      <c r="CI1985" s="1"/>
      <c r="CJ1985" s="1"/>
      <c r="CK1985" s="1"/>
      <c r="CL1985" s="1"/>
      <c r="CM1985" s="1"/>
      <c r="CN1985" s="1"/>
      <c r="CO1985" s="1"/>
      <c r="CP1985" s="1"/>
      <c r="CQ1985" s="1"/>
      <c r="CR1985" s="1"/>
      <c r="CS1985" s="1"/>
      <c r="CT1985" s="1"/>
      <c r="CU1985" s="1"/>
      <c r="CV1985" s="1"/>
      <c r="CW1985" s="1"/>
      <c r="CX1985" s="1"/>
      <c r="CY1985" s="1"/>
      <c r="CZ1985" s="1"/>
      <c r="DA1985" s="1"/>
      <c r="DB1985" s="1"/>
      <c r="DC1985" s="1"/>
      <c r="DD1985" s="1"/>
      <c r="DE1985" s="1"/>
      <c r="DF1985" s="1"/>
      <c r="DG1985" s="1"/>
    </row>
    <row r="1986" spans="1:111" x14ac:dyDescent="0.4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  <c r="DC1986" s="1"/>
      <c r="DD1986" s="1"/>
      <c r="DE1986" s="1"/>
      <c r="DF1986" s="1"/>
      <c r="DG1986" s="1"/>
    </row>
    <row r="1987" spans="1:111" x14ac:dyDescent="0.4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  <c r="DC1987" s="1"/>
      <c r="DD1987" s="1"/>
      <c r="DE1987" s="1"/>
      <c r="DF1987" s="1"/>
      <c r="DG1987" s="1"/>
    </row>
    <row r="1988" spans="1:111" x14ac:dyDescent="0.4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  <c r="DC1988" s="1"/>
      <c r="DD1988" s="1"/>
      <c r="DE1988" s="1"/>
      <c r="DF1988" s="1"/>
      <c r="DG1988" s="1"/>
    </row>
    <row r="1989" spans="1:111" x14ac:dyDescent="0.4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  <c r="DC1989" s="1"/>
      <c r="DD1989" s="1"/>
      <c r="DE1989" s="1"/>
      <c r="DF1989" s="1"/>
      <c r="DG1989" s="1"/>
    </row>
    <row r="1990" spans="1:111" x14ac:dyDescent="0.4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1"/>
      <c r="CG1990" s="1"/>
      <c r="CH1990" s="1"/>
      <c r="CI1990" s="1"/>
      <c r="CJ1990" s="1"/>
      <c r="CK1990" s="1"/>
      <c r="CL1990" s="1"/>
      <c r="CM1990" s="1"/>
      <c r="CN1990" s="1"/>
      <c r="CO1990" s="1"/>
      <c r="CP1990" s="1"/>
      <c r="CQ1990" s="1"/>
      <c r="CR1990" s="1"/>
      <c r="CS1990" s="1"/>
      <c r="CT1990" s="1"/>
      <c r="CU1990" s="1"/>
      <c r="CV1990" s="1"/>
      <c r="CW1990" s="1"/>
      <c r="CX1990" s="1"/>
      <c r="CY1990" s="1"/>
      <c r="CZ1990" s="1"/>
      <c r="DA1990" s="1"/>
      <c r="DB1990" s="1"/>
      <c r="DC1990" s="1"/>
      <c r="DD1990" s="1"/>
      <c r="DE1990" s="1"/>
      <c r="DF1990" s="1"/>
      <c r="DG1990" s="1"/>
    </row>
    <row r="1991" spans="1:111" x14ac:dyDescent="0.4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  <c r="DC1991" s="1"/>
      <c r="DD1991" s="1"/>
      <c r="DE1991" s="1"/>
      <c r="DF1991" s="1"/>
      <c r="DG1991" s="1"/>
    </row>
    <row r="1992" spans="1:111" x14ac:dyDescent="0.4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  <c r="DC1992" s="1"/>
      <c r="DD1992" s="1"/>
      <c r="DE1992" s="1"/>
      <c r="DF1992" s="1"/>
      <c r="DG1992" s="1"/>
    </row>
    <row r="1993" spans="1:111" x14ac:dyDescent="0.4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  <c r="DC1993" s="1"/>
      <c r="DD1993" s="1"/>
      <c r="DE1993" s="1"/>
      <c r="DF1993" s="1"/>
      <c r="DG1993" s="1"/>
    </row>
    <row r="1994" spans="1:111" x14ac:dyDescent="0.4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  <c r="DC1994" s="1"/>
      <c r="DD1994" s="1"/>
      <c r="DE1994" s="1"/>
      <c r="DF1994" s="1"/>
      <c r="DG1994" s="1"/>
    </row>
    <row r="1995" spans="1:111" x14ac:dyDescent="0.4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  <c r="DC1995" s="1"/>
      <c r="DD1995" s="1"/>
      <c r="DE1995" s="1"/>
      <c r="DF1995" s="1"/>
      <c r="DG1995" s="1"/>
    </row>
    <row r="1996" spans="1:111" x14ac:dyDescent="0.4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  <c r="DC1996" s="1"/>
      <c r="DD1996" s="1"/>
      <c r="DE1996" s="1"/>
      <c r="DF1996" s="1"/>
      <c r="DG1996" s="1"/>
    </row>
    <row r="1997" spans="1:111" x14ac:dyDescent="0.4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  <c r="DC1997" s="1"/>
      <c r="DD1997" s="1"/>
      <c r="DE1997" s="1"/>
      <c r="DF1997" s="1"/>
      <c r="DG1997" s="1"/>
    </row>
    <row r="1998" spans="1:111" x14ac:dyDescent="0.4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1"/>
      <c r="CG1998" s="1"/>
      <c r="CH1998" s="1"/>
      <c r="CI1998" s="1"/>
      <c r="CJ1998" s="1"/>
      <c r="CK1998" s="1"/>
      <c r="CL1998" s="1"/>
      <c r="CM1998" s="1"/>
      <c r="CN1998" s="1"/>
      <c r="CO1998" s="1"/>
      <c r="CP1998" s="1"/>
      <c r="CQ1998" s="1"/>
      <c r="CR1998" s="1"/>
      <c r="CS1998" s="1"/>
      <c r="CT1998" s="1"/>
      <c r="CU1998" s="1"/>
      <c r="CV1998" s="1"/>
      <c r="CW1998" s="1"/>
      <c r="CX1998" s="1"/>
      <c r="CY1998" s="1"/>
      <c r="CZ1998" s="1"/>
      <c r="DA1998" s="1"/>
      <c r="DB1998" s="1"/>
      <c r="DC1998" s="1"/>
      <c r="DD1998" s="1"/>
      <c r="DE1998" s="1"/>
      <c r="DF1998" s="1"/>
      <c r="DG1998" s="1"/>
    </row>
    <row r="1999" spans="1:111" x14ac:dyDescent="0.4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1"/>
      <c r="CG1999" s="1"/>
      <c r="CH1999" s="1"/>
      <c r="CI1999" s="1"/>
      <c r="CJ1999" s="1"/>
      <c r="CK1999" s="1"/>
      <c r="CL1999" s="1"/>
      <c r="CM1999" s="1"/>
      <c r="CN1999" s="1"/>
      <c r="CO1999" s="1"/>
      <c r="CP1999" s="1"/>
      <c r="CQ1999" s="1"/>
      <c r="CR1999" s="1"/>
      <c r="CS1999" s="1"/>
      <c r="CT1999" s="1"/>
      <c r="CU1999" s="1"/>
      <c r="CV1999" s="1"/>
      <c r="CW1999" s="1"/>
      <c r="CX1999" s="1"/>
      <c r="CY1999" s="1"/>
      <c r="CZ1999" s="1"/>
      <c r="DA1999" s="1"/>
      <c r="DB1999" s="1"/>
      <c r="DC1999" s="1"/>
      <c r="DD1999" s="1"/>
      <c r="DE1999" s="1"/>
      <c r="DF1999" s="1"/>
      <c r="DG1999" s="1"/>
    </row>
    <row r="2000" spans="1:111" x14ac:dyDescent="0.4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  <c r="DC2000" s="1"/>
      <c r="DD2000" s="1"/>
      <c r="DE2000" s="1"/>
      <c r="DF2000" s="1"/>
      <c r="DG2000" s="1"/>
    </row>
    <row r="2001" spans="1:111" x14ac:dyDescent="0.4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1"/>
      <c r="CG2001" s="1"/>
      <c r="CH2001" s="1"/>
      <c r="CI2001" s="1"/>
      <c r="CJ2001" s="1"/>
      <c r="CK2001" s="1"/>
      <c r="CL2001" s="1"/>
      <c r="CM2001" s="1"/>
      <c r="CN2001" s="1"/>
      <c r="CO2001" s="1"/>
      <c r="CP2001" s="1"/>
      <c r="CQ2001" s="1"/>
      <c r="CR2001" s="1"/>
      <c r="CS2001" s="1"/>
      <c r="CT2001" s="1"/>
      <c r="CU2001" s="1"/>
      <c r="CV2001" s="1"/>
      <c r="CW2001" s="1"/>
      <c r="CX2001" s="1"/>
      <c r="CY2001" s="1"/>
      <c r="CZ2001" s="1"/>
      <c r="DA2001" s="1"/>
      <c r="DB2001" s="1"/>
      <c r="DC2001" s="1"/>
      <c r="DD2001" s="1"/>
      <c r="DE2001" s="1"/>
      <c r="DF2001" s="1"/>
      <c r="DG2001" s="1"/>
    </row>
    <row r="2002" spans="1:111" x14ac:dyDescent="0.4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1"/>
      <c r="CG2002" s="1"/>
      <c r="CH2002" s="1"/>
      <c r="CI2002" s="1"/>
      <c r="CJ2002" s="1"/>
      <c r="CK2002" s="1"/>
      <c r="CL2002" s="1"/>
      <c r="CM2002" s="1"/>
      <c r="CN2002" s="1"/>
      <c r="CO2002" s="1"/>
      <c r="CP2002" s="1"/>
      <c r="CQ2002" s="1"/>
      <c r="CR2002" s="1"/>
      <c r="CS2002" s="1"/>
      <c r="CT2002" s="1"/>
      <c r="CU2002" s="1"/>
      <c r="CV2002" s="1"/>
      <c r="CW2002" s="1"/>
      <c r="CX2002" s="1"/>
      <c r="CY2002" s="1"/>
      <c r="CZ2002" s="1"/>
      <c r="DA2002" s="1"/>
      <c r="DB2002" s="1"/>
      <c r="DC2002" s="1"/>
      <c r="DD2002" s="1"/>
      <c r="DE2002" s="1"/>
      <c r="DF2002" s="1"/>
      <c r="DG2002" s="1"/>
    </row>
    <row r="2003" spans="1:111" x14ac:dyDescent="0.4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1"/>
      <c r="CG2003" s="1"/>
      <c r="CH2003" s="1"/>
      <c r="CI2003" s="1"/>
      <c r="CJ2003" s="1"/>
      <c r="CK2003" s="1"/>
      <c r="CL2003" s="1"/>
      <c r="CM2003" s="1"/>
      <c r="CN2003" s="1"/>
      <c r="CO2003" s="1"/>
      <c r="CP2003" s="1"/>
      <c r="CQ2003" s="1"/>
      <c r="CR2003" s="1"/>
      <c r="CS2003" s="1"/>
      <c r="CT2003" s="1"/>
      <c r="CU2003" s="1"/>
      <c r="CV2003" s="1"/>
      <c r="CW2003" s="1"/>
      <c r="CX2003" s="1"/>
      <c r="CY2003" s="1"/>
      <c r="CZ2003" s="1"/>
      <c r="DA2003" s="1"/>
      <c r="DB2003" s="1"/>
      <c r="DC2003" s="1"/>
      <c r="DD2003" s="1"/>
      <c r="DE2003" s="1"/>
      <c r="DF2003" s="1"/>
      <c r="DG2003" s="1"/>
    </row>
    <row r="2004" spans="1:111" x14ac:dyDescent="0.4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1"/>
      <c r="CG2004" s="1"/>
      <c r="CH2004" s="1"/>
      <c r="CI2004" s="1"/>
      <c r="CJ2004" s="1"/>
      <c r="CK2004" s="1"/>
      <c r="CL2004" s="1"/>
      <c r="CM2004" s="1"/>
      <c r="CN2004" s="1"/>
      <c r="CO2004" s="1"/>
      <c r="CP2004" s="1"/>
      <c r="CQ2004" s="1"/>
      <c r="CR2004" s="1"/>
      <c r="CS2004" s="1"/>
      <c r="CT2004" s="1"/>
      <c r="CU2004" s="1"/>
      <c r="CV2004" s="1"/>
      <c r="CW2004" s="1"/>
      <c r="CX2004" s="1"/>
      <c r="CY2004" s="1"/>
      <c r="CZ2004" s="1"/>
      <c r="DA2004" s="1"/>
      <c r="DB2004" s="1"/>
      <c r="DC2004" s="1"/>
      <c r="DD2004" s="1"/>
      <c r="DE2004" s="1"/>
      <c r="DF2004" s="1"/>
      <c r="DG2004" s="1"/>
    </row>
    <row r="2005" spans="1:111" x14ac:dyDescent="0.4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1"/>
      <c r="CG2005" s="1"/>
      <c r="CH2005" s="1"/>
      <c r="CI2005" s="1"/>
      <c r="CJ2005" s="1"/>
      <c r="CK2005" s="1"/>
      <c r="CL2005" s="1"/>
      <c r="CM2005" s="1"/>
      <c r="CN2005" s="1"/>
      <c r="CO2005" s="1"/>
      <c r="CP2005" s="1"/>
      <c r="CQ2005" s="1"/>
      <c r="CR2005" s="1"/>
      <c r="CS2005" s="1"/>
      <c r="CT2005" s="1"/>
      <c r="CU2005" s="1"/>
      <c r="CV2005" s="1"/>
      <c r="CW2005" s="1"/>
      <c r="CX2005" s="1"/>
      <c r="CY2005" s="1"/>
      <c r="CZ2005" s="1"/>
      <c r="DA2005" s="1"/>
      <c r="DB2005" s="1"/>
      <c r="DC2005" s="1"/>
      <c r="DD2005" s="1"/>
      <c r="DE2005" s="1"/>
      <c r="DF2005" s="1"/>
      <c r="DG2005" s="1"/>
    </row>
    <row r="2006" spans="1:111" x14ac:dyDescent="0.4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1"/>
      <c r="CG2006" s="1"/>
      <c r="CH2006" s="1"/>
      <c r="CI2006" s="1"/>
      <c r="CJ2006" s="1"/>
      <c r="CK2006" s="1"/>
      <c r="CL2006" s="1"/>
      <c r="CM2006" s="1"/>
      <c r="CN2006" s="1"/>
      <c r="CO2006" s="1"/>
      <c r="CP2006" s="1"/>
      <c r="CQ2006" s="1"/>
      <c r="CR2006" s="1"/>
      <c r="CS2006" s="1"/>
      <c r="CT2006" s="1"/>
      <c r="CU2006" s="1"/>
      <c r="CV2006" s="1"/>
      <c r="CW2006" s="1"/>
      <c r="CX2006" s="1"/>
      <c r="CY2006" s="1"/>
      <c r="CZ2006" s="1"/>
      <c r="DA2006" s="1"/>
      <c r="DB2006" s="1"/>
      <c r="DC2006" s="1"/>
      <c r="DD2006" s="1"/>
      <c r="DE2006" s="1"/>
      <c r="DF2006" s="1"/>
      <c r="DG2006" s="1"/>
    </row>
    <row r="2007" spans="1:111" x14ac:dyDescent="0.4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  <c r="DC2007" s="1"/>
      <c r="DD2007" s="1"/>
      <c r="DE2007" s="1"/>
      <c r="DF2007" s="1"/>
      <c r="DG2007" s="1"/>
    </row>
    <row r="2008" spans="1:111" x14ac:dyDescent="0.4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  <c r="DC2008" s="1"/>
      <c r="DD2008" s="1"/>
      <c r="DE2008" s="1"/>
      <c r="DF2008" s="1"/>
      <c r="DG2008" s="1"/>
    </row>
    <row r="2009" spans="1:111" x14ac:dyDescent="0.4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  <c r="DC2009" s="1"/>
      <c r="DD2009" s="1"/>
      <c r="DE2009" s="1"/>
      <c r="DF2009" s="1"/>
      <c r="DG2009" s="1"/>
    </row>
    <row r="2010" spans="1:111" x14ac:dyDescent="0.4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  <c r="DC2010" s="1"/>
      <c r="DD2010" s="1"/>
      <c r="DE2010" s="1"/>
      <c r="DF2010" s="1"/>
      <c r="DG2010" s="1"/>
    </row>
    <row r="2011" spans="1:111" x14ac:dyDescent="0.4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1"/>
      <c r="CG2011" s="1"/>
      <c r="CH2011" s="1"/>
      <c r="CI2011" s="1"/>
      <c r="CJ2011" s="1"/>
      <c r="CK2011" s="1"/>
      <c r="CL2011" s="1"/>
      <c r="CM2011" s="1"/>
      <c r="CN2011" s="1"/>
      <c r="CO2011" s="1"/>
      <c r="CP2011" s="1"/>
      <c r="CQ2011" s="1"/>
      <c r="CR2011" s="1"/>
      <c r="CS2011" s="1"/>
      <c r="CT2011" s="1"/>
      <c r="CU2011" s="1"/>
      <c r="CV2011" s="1"/>
      <c r="CW2011" s="1"/>
      <c r="CX2011" s="1"/>
      <c r="CY2011" s="1"/>
      <c r="CZ2011" s="1"/>
      <c r="DA2011" s="1"/>
      <c r="DB2011" s="1"/>
      <c r="DC2011" s="1"/>
      <c r="DD2011" s="1"/>
      <c r="DE2011" s="1"/>
      <c r="DF2011" s="1"/>
      <c r="DG2011" s="1"/>
    </row>
    <row r="2012" spans="1:111" x14ac:dyDescent="0.4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  <c r="DC2012" s="1"/>
      <c r="DD2012" s="1"/>
      <c r="DE2012" s="1"/>
      <c r="DF2012" s="1"/>
      <c r="DG2012" s="1"/>
    </row>
    <row r="2013" spans="1:111" x14ac:dyDescent="0.4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  <c r="DF2013" s="1"/>
      <c r="DG2013" s="1"/>
    </row>
    <row r="2014" spans="1:111" x14ac:dyDescent="0.4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  <c r="DC2014" s="1"/>
      <c r="DD2014" s="1"/>
      <c r="DE2014" s="1"/>
      <c r="DF2014" s="1"/>
      <c r="DG2014" s="1"/>
    </row>
    <row r="2015" spans="1:111" x14ac:dyDescent="0.4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1"/>
      <c r="CG2015" s="1"/>
      <c r="CH2015" s="1"/>
      <c r="CI2015" s="1"/>
      <c r="CJ2015" s="1"/>
      <c r="CK2015" s="1"/>
      <c r="CL2015" s="1"/>
      <c r="CM2015" s="1"/>
      <c r="CN2015" s="1"/>
      <c r="CO2015" s="1"/>
      <c r="CP2015" s="1"/>
      <c r="CQ2015" s="1"/>
      <c r="CR2015" s="1"/>
      <c r="CS2015" s="1"/>
      <c r="CT2015" s="1"/>
      <c r="CU2015" s="1"/>
      <c r="CV2015" s="1"/>
      <c r="CW2015" s="1"/>
      <c r="CX2015" s="1"/>
      <c r="CY2015" s="1"/>
      <c r="CZ2015" s="1"/>
      <c r="DA2015" s="1"/>
      <c r="DB2015" s="1"/>
      <c r="DC2015" s="1"/>
      <c r="DD2015" s="1"/>
      <c r="DE2015" s="1"/>
      <c r="DF2015" s="1"/>
      <c r="DG2015" s="1"/>
    </row>
    <row r="2016" spans="1:111" x14ac:dyDescent="0.4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1"/>
      <c r="CG2016" s="1"/>
      <c r="CH2016" s="1"/>
      <c r="CI2016" s="1"/>
      <c r="CJ2016" s="1"/>
      <c r="CK2016" s="1"/>
      <c r="CL2016" s="1"/>
      <c r="CM2016" s="1"/>
      <c r="CN2016" s="1"/>
      <c r="CO2016" s="1"/>
      <c r="CP2016" s="1"/>
      <c r="CQ2016" s="1"/>
      <c r="CR2016" s="1"/>
      <c r="CS2016" s="1"/>
      <c r="CT2016" s="1"/>
      <c r="CU2016" s="1"/>
      <c r="CV2016" s="1"/>
      <c r="CW2016" s="1"/>
      <c r="CX2016" s="1"/>
      <c r="CY2016" s="1"/>
      <c r="CZ2016" s="1"/>
      <c r="DA2016" s="1"/>
      <c r="DB2016" s="1"/>
      <c r="DC2016" s="1"/>
      <c r="DD2016" s="1"/>
      <c r="DE2016" s="1"/>
      <c r="DF2016" s="1"/>
      <c r="DG2016" s="1"/>
    </row>
    <row r="2017" spans="1:111" x14ac:dyDescent="0.4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1"/>
      <c r="CG2017" s="1"/>
      <c r="CH2017" s="1"/>
      <c r="CI2017" s="1"/>
      <c r="CJ2017" s="1"/>
      <c r="CK2017" s="1"/>
      <c r="CL2017" s="1"/>
      <c r="CM2017" s="1"/>
      <c r="CN2017" s="1"/>
      <c r="CO2017" s="1"/>
      <c r="CP2017" s="1"/>
      <c r="CQ2017" s="1"/>
      <c r="CR2017" s="1"/>
      <c r="CS2017" s="1"/>
      <c r="CT2017" s="1"/>
      <c r="CU2017" s="1"/>
      <c r="CV2017" s="1"/>
      <c r="CW2017" s="1"/>
      <c r="CX2017" s="1"/>
      <c r="CY2017" s="1"/>
      <c r="CZ2017" s="1"/>
      <c r="DA2017" s="1"/>
      <c r="DB2017" s="1"/>
      <c r="DC2017" s="1"/>
      <c r="DD2017" s="1"/>
      <c r="DE2017" s="1"/>
      <c r="DF2017" s="1"/>
      <c r="DG2017" s="1"/>
    </row>
    <row r="2018" spans="1:111" x14ac:dyDescent="0.4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1"/>
      <c r="CG2018" s="1"/>
      <c r="CH2018" s="1"/>
      <c r="CI2018" s="1"/>
      <c r="CJ2018" s="1"/>
      <c r="CK2018" s="1"/>
      <c r="CL2018" s="1"/>
      <c r="CM2018" s="1"/>
      <c r="CN2018" s="1"/>
      <c r="CO2018" s="1"/>
      <c r="CP2018" s="1"/>
      <c r="CQ2018" s="1"/>
      <c r="CR2018" s="1"/>
      <c r="CS2018" s="1"/>
      <c r="CT2018" s="1"/>
      <c r="CU2018" s="1"/>
      <c r="CV2018" s="1"/>
      <c r="CW2018" s="1"/>
      <c r="CX2018" s="1"/>
      <c r="CY2018" s="1"/>
      <c r="CZ2018" s="1"/>
      <c r="DA2018" s="1"/>
      <c r="DB2018" s="1"/>
      <c r="DC2018" s="1"/>
      <c r="DD2018" s="1"/>
      <c r="DE2018" s="1"/>
      <c r="DF2018" s="1"/>
      <c r="DG2018" s="1"/>
    </row>
    <row r="2019" spans="1:111" x14ac:dyDescent="0.4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L2019" s="1"/>
      <c r="CM2019" s="1"/>
      <c r="CN2019" s="1"/>
      <c r="CO2019" s="1"/>
      <c r="CP2019" s="1"/>
      <c r="CQ2019" s="1"/>
      <c r="CR2019" s="1"/>
      <c r="CS2019" s="1"/>
      <c r="CT2019" s="1"/>
      <c r="CU2019" s="1"/>
      <c r="CV2019" s="1"/>
      <c r="CW2019" s="1"/>
      <c r="CX2019" s="1"/>
      <c r="CY2019" s="1"/>
      <c r="CZ2019" s="1"/>
      <c r="DA2019" s="1"/>
      <c r="DB2019" s="1"/>
      <c r="DC2019" s="1"/>
      <c r="DD2019" s="1"/>
      <c r="DE2019" s="1"/>
      <c r="DF2019" s="1"/>
      <c r="DG2019" s="1"/>
    </row>
    <row r="2020" spans="1:111" x14ac:dyDescent="0.4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1"/>
      <c r="CG2020" s="1"/>
      <c r="CH2020" s="1"/>
      <c r="CI2020" s="1"/>
      <c r="CJ2020" s="1"/>
      <c r="CK2020" s="1"/>
      <c r="CL2020" s="1"/>
      <c r="CM2020" s="1"/>
      <c r="CN2020" s="1"/>
      <c r="CO2020" s="1"/>
      <c r="CP2020" s="1"/>
      <c r="CQ2020" s="1"/>
      <c r="CR2020" s="1"/>
      <c r="CS2020" s="1"/>
      <c r="CT2020" s="1"/>
      <c r="CU2020" s="1"/>
      <c r="CV2020" s="1"/>
      <c r="CW2020" s="1"/>
      <c r="CX2020" s="1"/>
      <c r="CY2020" s="1"/>
      <c r="CZ2020" s="1"/>
      <c r="DA2020" s="1"/>
      <c r="DB2020" s="1"/>
      <c r="DC2020" s="1"/>
      <c r="DD2020" s="1"/>
      <c r="DE2020" s="1"/>
      <c r="DF2020" s="1"/>
      <c r="DG2020" s="1"/>
    </row>
    <row r="2021" spans="1:111" x14ac:dyDescent="0.4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  <c r="DC2021" s="1"/>
      <c r="DD2021" s="1"/>
      <c r="DE2021" s="1"/>
      <c r="DF2021" s="1"/>
      <c r="DG2021" s="1"/>
    </row>
    <row r="2022" spans="1:111" x14ac:dyDescent="0.4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  <c r="DC2022" s="1"/>
      <c r="DD2022" s="1"/>
      <c r="DE2022" s="1"/>
      <c r="DF2022" s="1"/>
      <c r="DG2022" s="1"/>
    </row>
    <row r="2023" spans="1:111" x14ac:dyDescent="0.4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  <c r="DC2023" s="1"/>
      <c r="DD2023" s="1"/>
      <c r="DE2023" s="1"/>
      <c r="DF2023" s="1"/>
      <c r="DG2023" s="1"/>
    </row>
    <row r="2024" spans="1:111" x14ac:dyDescent="0.4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  <c r="DC2024" s="1"/>
      <c r="DD2024" s="1"/>
      <c r="DE2024" s="1"/>
      <c r="DF2024" s="1"/>
      <c r="DG2024" s="1"/>
    </row>
    <row r="2025" spans="1:111" x14ac:dyDescent="0.4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  <c r="DC2025" s="1"/>
      <c r="DD2025" s="1"/>
      <c r="DE2025" s="1"/>
      <c r="DF2025" s="1"/>
      <c r="DG2025" s="1"/>
    </row>
    <row r="2026" spans="1:111" x14ac:dyDescent="0.4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1"/>
      <c r="CG2026" s="1"/>
      <c r="CH2026" s="1"/>
      <c r="CI2026" s="1"/>
      <c r="CJ2026" s="1"/>
      <c r="CK2026" s="1"/>
      <c r="CL2026" s="1"/>
      <c r="CM2026" s="1"/>
      <c r="CN2026" s="1"/>
      <c r="CO2026" s="1"/>
      <c r="CP2026" s="1"/>
      <c r="CQ2026" s="1"/>
      <c r="CR2026" s="1"/>
      <c r="CS2026" s="1"/>
      <c r="CT2026" s="1"/>
      <c r="CU2026" s="1"/>
      <c r="CV2026" s="1"/>
      <c r="CW2026" s="1"/>
      <c r="CX2026" s="1"/>
      <c r="CY2026" s="1"/>
      <c r="CZ2026" s="1"/>
      <c r="DA2026" s="1"/>
      <c r="DB2026" s="1"/>
      <c r="DC2026" s="1"/>
      <c r="DD2026" s="1"/>
      <c r="DE2026" s="1"/>
      <c r="DF2026" s="1"/>
      <c r="DG2026" s="1"/>
    </row>
    <row r="2027" spans="1:111" x14ac:dyDescent="0.4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  <c r="DC2027" s="1"/>
      <c r="DD2027" s="1"/>
      <c r="DE2027" s="1"/>
      <c r="DF2027" s="1"/>
      <c r="DG2027" s="1"/>
    </row>
    <row r="2028" spans="1:111" x14ac:dyDescent="0.4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  <c r="DC2028" s="1"/>
      <c r="DD2028" s="1"/>
      <c r="DE2028" s="1"/>
      <c r="DF2028" s="1"/>
      <c r="DG2028" s="1"/>
    </row>
    <row r="2029" spans="1:111" x14ac:dyDescent="0.4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1"/>
      <c r="CG2029" s="1"/>
      <c r="CH2029" s="1"/>
      <c r="CI2029" s="1"/>
      <c r="CJ2029" s="1"/>
      <c r="CK2029" s="1"/>
      <c r="CL2029" s="1"/>
      <c r="CM2029" s="1"/>
      <c r="CN2029" s="1"/>
      <c r="CO2029" s="1"/>
      <c r="CP2029" s="1"/>
      <c r="CQ2029" s="1"/>
      <c r="CR2029" s="1"/>
      <c r="CS2029" s="1"/>
      <c r="CT2029" s="1"/>
      <c r="CU2029" s="1"/>
      <c r="CV2029" s="1"/>
      <c r="CW2029" s="1"/>
      <c r="CX2029" s="1"/>
      <c r="CY2029" s="1"/>
      <c r="CZ2029" s="1"/>
      <c r="DA2029" s="1"/>
      <c r="DB2029" s="1"/>
      <c r="DC2029" s="1"/>
      <c r="DD2029" s="1"/>
      <c r="DE2029" s="1"/>
      <c r="DF2029" s="1"/>
      <c r="DG2029" s="1"/>
    </row>
    <row r="2030" spans="1:111" x14ac:dyDescent="0.4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1"/>
      <c r="CG2030" s="1"/>
      <c r="CH2030" s="1"/>
      <c r="CI2030" s="1"/>
      <c r="CJ2030" s="1"/>
      <c r="CK2030" s="1"/>
      <c r="CL2030" s="1"/>
      <c r="CM2030" s="1"/>
      <c r="CN2030" s="1"/>
      <c r="CO2030" s="1"/>
      <c r="CP2030" s="1"/>
      <c r="CQ2030" s="1"/>
      <c r="CR2030" s="1"/>
      <c r="CS2030" s="1"/>
      <c r="CT2030" s="1"/>
      <c r="CU2030" s="1"/>
      <c r="CV2030" s="1"/>
      <c r="CW2030" s="1"/>
      <c r="CX2030" s="1"/>
      <c r="CY2030" s="1"/>
      <c r="CZ2030" s="1"/>
      <c r="DA2030" s="1"/>
      <c r="DB2030" s="1"/>
      <c r="DC2030" s="1"/>
      <c r="DD2030" s="1"/>
      <c r="DE2030" s="1"/>
      <c r="DF2030" s="1"/>
      <c r="DG2030" s="1"/>
    </row>
    <row r="2031" spans="1:111" x14ac:dyDescent="0.4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  <c r="DC2031" s="1"/>
      <c r="DD2031" s="1"/>
      <c r="DE2031" s="1"/>
      <c r="DF2031" s="1"/>
      <c r="DG2031" s="1"/>
    </row>
    <row r="2032" spans="1:111" x14ac:dyDescent="0.4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  <c r="DC2032" s="1"/>
      <c r="DD2032" s="1"/>
      <c r="DE2032" s="1"/>
      <c r="DF2032" s="1"/>
      <c r="DG2032" s="1"/>
    </row>
    <row r="2033" spans="1:111" x14ac:dyDescent="0.4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1"/>
      <c r="CG2033" s="1"/>
      <c r="CH2033" s="1"/>
      <c r="CI2033" s="1"/>
      <c r="CJ2033" s="1"/>
      <c r="CK2033" s="1"/>
      <c r="CL2033" s="1"/>
      <c r="CM2033" s="1"/>
      <c r="CN2033" s="1"/>
      <c r="CO2033" s="1"/>
      <c r="CP2033" s="1"/>
      <c r="CQ2033" s="1"/>
      <c r="CR2033" s="1"/>
      <c r="CS2033" s="1"/>
      <c r="CT2033" s="1"/>
      <c r="CU2033" s="1"/>
      <c r="CV2033" s="1"/>
      <c r="CW2033" s="1"/>
      <c r="CX2033" s="1"/>
      <c r="CY2033" s="1"/>
      <c r="CZ2033" s="1"/>
      <c r="DA2033" s="1"/>
      <c r="DB2033" s="1"/>
      <c r="DC2033" s="1"/>
      <c r="DD2033" s="1"/>
      <c r="DE2033" s="1"/>
      <c r="DF2033" s="1"/>
      <c r="DG2033" s="1"/>
    </row>
    <row r="2034" spans="1:111" x14ac:dyDescent="0.4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1"/>
      <c r="CG2034" s="1"/>
      <c r="CH2034" s="1"/>
      <c r="CI2034" s="1"/>
      <c r="CJ2034" s="1"/>
      <c r="CK2034" s="1"/>
      <c r="CL2034" s="1"/>
      <c r="CM2034" s="1"/>
      <c r="CN2034" s="1"/>
      <c r="CO2034" s="1"/>
      <c r="CP2034" s="1"/>
      <c r="CQ2034" s="1"/>
      <c r="CR2034" s="1"/>
      <c r="CS2034" s="1"/>
      <c r="CT2034" s="1"/>
      <c r="CU2034" s="1"/>
      <c r="CV2034" s="1"/>
      <c r="CW2034" s="1"/>
      <c r="CX2034" s="1"/>
      <c r="CY2034" s="1"/>
      <c r="CZ2034" s="1"/>
      <c r="DA2034" s="1"/>
      <c r="DB2034" s="1"/>
      <c r="DC2034" s="1"/>
      <c r="DD2034" s="1"/>
      <c r="DE2034" s="1"/>
      <c r="DF2034" s="1"/>
      <c r="DG2034" s="1"/>
    </row>
    <row r="2035" spans="1:111" x14ac:dyDescent="0.4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1"/>
      <c r="CG2035" s="1"/>
      <c r="CH2035" s="1"/>
      <c r="CI2035" s="1"/>
      <c r="CJ2035" s="1"/>
      <c r="CK2035" s="1"/>
      <c r="CL2035" s="1"/>
      <c r="CM2035" s="1"/>
      <c r="CN2035" s="1"/>
      <c r="CO2035" s="1"/>
      <c r="CP2035" s="1"/>
      <c r="CQ2035" s="1"/>
      <c r="CR2035" s="1"/>
      <c r="CS2035" s="1"/>
      <c r="CT2035" s="1"/>
      <c r="CU2035" s="1"/>
      <c r="CV2035" s="1"/>
      <c r="CW2035" s="1"/>
      <c r="CX2035" s="1"/>
      <c r="CY2035" s="1"/>
      <c r="CZ2035" s="1"/>
      <c r="DA2035" s="1"/>
      <c r="DB2035" s="1"/>
      <c r="DC2035" s="1"/>
      <c r="DD2035" s="1"/>
      <c r="DE2035" s="1"/>
      <c r="DF2035" s="1"/>
      <c r="DG2035" s="1"/>
    </row>
    <row r="2036" spans="1:111" x14ac:dyDescent="0.4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1"/>
      <c r="CG2036" s="1"/>
      <c r="CH2036" s="1"/>
      <c r="CI2036" s="1"/>
      <c r="CJ2036" s="1"/>
      <c r="CK2036" s="1"/>
      <c r="CL2036" s="1"/>
      <c r="CM2036" s="1"/>
      <c r="CN2036" s="1"/>
      <c r="CO2036" s="1"/>
      <c r="CP2036" s="1"/>
      <c r="CQ2036" s="1"/>
      <c r="CR2036" s="1"/>
      <c r="CS2036" s="1"/>
      <c r="CT2036" s="1"/>
      <c r="CU2036" s="1"/>
      <c r="CV2036" s="1"/>
      <c r="CW2036" s="1"/>
      <c r="CX2036" s="1"/>
      <c r="CY2036" s="1"/>
      <c r="CZ2036" s="1"/>
      <c r="DA2036" s="1"/>
      <c r="DB2036" s="1"/>
      <c r="DC2036" s="1"/>
      <c r="DD2036" s="1"/>
      <c r="DE2036" s="1"/>
      <c r="DF2036" s="1"/>
      <c r="DG2036" s="1"/>
    </row>
    <row r="2037" spans="1:111" x14ac:dyDescent="0.4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1"/>
      <c r="CG2037" s="1"/>
      <c r="CH2037" s="1"/>
      <c r="CI2037" s="1"/>
      <c r="CJ2037" s="1"/>
      <c r="CK2037" s="1"/>
      <c r="CL2037" s="1"/>
      <c r="CM2037" s="1"/>
      <c r="CN2037" s="1"/>
      <c r="CO2037" s="1"/>
      <c r="CP2037" s="1"/>
      <c r="CQ2037" s="1"/>
      <c r="CR2037" s="1"/>
      <c r="CS2037" s="1"/>
      <c r="CT2037" s="1"/>
      <c r="CU2037" s="1"/>
      <c r="CV2037" s="1"/>
      <c r="CW2037" s="1"/>
      <c r="CX2037" s="1"/>
      <c r="CY2037" s="1"/>
      <c r="CZ2037" s="1"/>
      <c r="DA2037" s="1"/>
      <c r="DB2037" s="1"/>
      <c r="DC2037" s="1"/>
      <c r="DD2037" s="1"/>
      <c r="DE2037" s="1"/>
      <c r="DF2037" s="1"/>
      <c r="DG2037" s="1"/>
    </row>
    <row r="2038" spans="1:111" x14ac:dyDescent="0.4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  <c r="DC2038" s="1"/>
      <c r="DD2038" s="1"/>
      <c r="DE2038" s="1"/>
      <c r="DF2038" s="1"/>
      <c r="DG2038" s="1"/>
    </row>
    <row r="2039" spans="1:111" x14ac:dyDescent="0.4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1"/>
      <c r="CG2039" s="1"/>
      <c r="CH2039" s="1"/>
      <c r="CI2039" s="1"/>
      <c r="CJ2039" s="1"/>
      <c r="CK2039" s="1"/>
      <c r="CL2039" s="1"/>
      <c r="CM2039" s="1"/>
      <c r="CN2039" s="1"/>
      <c r="CO2039" s="1"/>
      <c r="CP2039" s="1"/>
      <c r="CQ2039" s="1"/>
      <c r="CR2039" s="1"/>
      <c r="CS2039" s="1"/>
      <c r="CT2039" s="1"/>
      <c r="CU2039" s="1"/>
      <c r="CV2039" s="1"/>
      <c r="CW2039" s="1"/>
      <c r="CX2039" s="1"/>
      <c r="CY2039" s="1"/>
      <c r="CZ2039" s="1"/>
      <c r="DA2039" s="1"/>
      <c r="DB2039" s="1"/>
      <c r="DC2039" s="1"/>
      <c r="DD2039" s="1"/>
      <c r="DE2039" s="1"/>
      <c r="DF2039" s="1"/>
      <c r="DG2039" s="1"/>
    </row>
    <row r="2040" spans="1:111" x14ac:dyDescent="0.4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  <c r="DC2040" s="1"/>
      <c r="DD2040" s="1"/>
      <c r="DE2040" s="1"/>
      <c r="DF2040" s="1"/>
      <c r="DG2040" s="1"/>
    </row>
    <row r="2041" spans="1:111" x14ac:dyDescent="0.4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  <c r="DC2041" s="1"/>
      <c r="DD2041" s="1"/>
      <c r="DE2041" s="1"/>
      <c r="DF2041" s="1"/>
      <c r="DG2041" s="1"/>
    </row>
    <row r="2042" spans="1:111" x14ac:dyDescent="0.4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A2042" s="1"/>
      <c r="CB2042" s="1"/>
      <c r="CC2042" s="1"/>
      <c r="CD2042" s="1"/>
      <c r="CE2042" s="1"/>
      <c r="CF2042" s="1"/>
      <c r="CG2042" s="1"/>
      <c r="CH2042" s="1"/>
      <c r="CI2042" s="1"/>
      <c r="CJ2042" s="1"/>
      <c r="CK2042" s="1"/>
      <c r="CL2042" s="1"/>
      <c r="CM2042" s="1"/>
      <c r="CN2042" s="1"/>
      <c r="CO2042" s="1"/>
      <c r="CP2042" s="1"/>
      <c r="CQ2042" s="1"/>
      <c r="CR2042" s="1"/>
      <c r="CS2042" s="1"/>
      <c r="CT2042" s="1"/>
      <c r="CU2042" s="1"/>
      <c r="CV2042" s="1"/>
      <c r="CW2042" s="1"/>
      <c r="CX2042" s="1"/>
      <c r="CY2042" s="1"/>
      <c r="CZ2042" s="1"/>
      <c r="DA2042" s="1"/>
      <c r="DB2042" s="1"/>
      <c r="DC2042" s="1"/>
      <c r="DD2042" s="1"/>
      <c r="DE2042" s="1"/>
      <c r="DF2042" s="1"/>
      <c r="DG2042" s="1"/>
    </row>
    <row r="2043" spans="1:111" x14ac:dyDescent="0.4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A2043" s="1"/>
      <c r="CB2043" s="1"/>
      <c r="CC2043" s="1"/>
      <c r="CD2043" s="1"/>
      <c r="CE2043" s="1"/>
      <c r="CF2043" s="1"/>
      <c r="CG2043" s="1"/>
      <c r="CH2043" s="1"/>
      <c r="CI2043" s="1"/>
      <c r="CJ2043" s="1"/>
      <c r="CK2043" s="1"/>
      <c r="CL2043" s="1"/>
      <c r="CM2043" s="1"/>
      <c r="CN2043" s="1"/>
      <c r="CO2043" s="1"/>
      <c r="CP2043" s="1"/>
      <c r="CQ2043" s="1"/>
      <c r="CR2043" s="1"/>
      <c r="CS2043" s="1"/>
      <c r="CT2043" s="1"/>
      <c r="CU2043" s="1"/>
      <c r="CV2043" s="1"/>
      <c r="CW2043" s="1"/>
      <c r="CX2043" s="1"/>
      <c r="CY2043" s="1"/>
      <c r="CZ2043" s="1"/>
      <c r="DA2043" s="1"/>
      <c r="DB2043" s="1"/>
      <c r="DC2043" s="1"/>
      <c r="DD2043" s="1"/>
      <c r="DE2043" s="1"/>
      <c r="DF2043" s="1"/>
      <c r="DG2043" s="1"/>
    </row>
    <row r="2044" spans="1:111" x14ac:dyDescent="0.4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  <c r="DC2044" s="1"/>
      <c r="DD2044" s="1"/>
      <c r="DE2044" s="1"/>
      <c r="DF2044" s="1"/>
      <c r="DG2044" s="1"/>
    </row>
    <row r="2045" spans="1:111" x14ac:dyDescent="0.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A2045" s="1"/>
      <c r="CB2045" s="1"/>
      <c r="CC2045" s="1"/>
      <c r="CD2045" s="1"/>
      <c r="CE2045" s="1"/>
      <c r="CF2045" s="1"/>
      <c r="CG2045" s="1"/>
      <c r="CH2045" s="1"/>
      <c r="CI2045" s="1"/>
      <c r="CJ2045" s="1"/>
      <c r="CK2045" s="1"/>
      <c r="CL2045" s="1"/>
      <c r="CM2045" s="1"/>
      <c r="CN2045" s="1"/>
      <c r="CO2045" s="1"/>
      <c r="CP2045" s="1"/>
      <c r="CQ2045" s="1"/>
      <c r="CR2045" s="1"/>
      <c r="CS2045" s="1"/>
      <c r="CT2045" s="1"/>
      <c r="CU2045" s="1"/>
      <c r="CV2045" s="1"/>
      <c r="CW2045" s="1"/>
      <c r="CX2045" s="1"/>
      <c r="CY2045" s="1"/>
      <c r="CZ2045" s="1"/>
      <c r="DA2045" s="1"/>
      <c r="DB2045" s="1"/>
      <c r="DC2045" s="1"/>
      <c r="DD2045" s="1"/>
      <c r="DE2045" s="1"/>
      <c r="DF2045" s="1"/>
      <c r="DG2045" s="1"/>
    </row>
    <row r="2046" spans="1:111" x14ac:dyDescent="0.4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/>
      <c r="CA2046" s="1"/>
      <c r="CB2046" s="1"/>
      <c r="CC2046" s="1"/>
      <c r="CD2046" s="1"/>
      <c r="CE2046" s="1"/>
      <c r="CF2046" s="1"/>
      <c r="CG2046" s="1"/>
      <c r="CH2046" s="1"/>
      <c r="CI2046" s="1"/>
      <c r="CJ2046" s="1"/>
      <c r="CK2046" s="1"/>
      <c r="CL2046" s="1"/>
      <c r="CM2046" s="1"/>
      <c r="CN2046" s="1"/>
      <c r="CO2046" s="1"/>
      <c r="CP2046" s="1"/>
      <c r="CQ2046" s="1"/>
      <c r="CR2046" s="1"/>
      <c r="CS2046" s="1"/>
      <c r="CT2046" s="1"/>
      <c r="CU2046" s="1"/>
      <c r="CV2046" s="1"/>
      <c r="CW2046" s="1"/>
      <c r="CX2046" s="1"/>
      <c r="CY2046" s="1"/>
      <c r="CZ2046" s="1"/>
      <c r="DA2046" s="1"/>
      <c r="DB2046" s="1"/>
      <c r="DC2046" s="1"/>
      <c r="DD2046" s="1"/>
      <c r="DE2046" s="1"/>
      <c r="DF2046" s="1"/>
      <c r="DG2046" s="1"/>
    </row>
    <row r="2047" spans="1:111" x14ac:dyDescent="0.4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/>
      <c r="CA2047" s="1"/>
      <c r="CB2047" s="1"/>
      <c r="CC2047" s="1"/>
      <c r="CD2047" s="1"/>
      <c r="CE2047" s="1"/>
      <c r="CF2047" s="1"/>
      <c r="CG2047" s="1"/>
      <c r="CH2047" s="1"/>
      <c r="CI2047" s="1"/>
      <c r="CJ2047" s="1"/>
      <c r="CK2047" s="1"/>
      <c r="CL2047" s="1"/>
      <c r="CM2047" s="1"/>
      <c r="CN2047" s="1"/>
      <c r="CO2047" s="1"/>
      <c r="CP2047" s="1"/>
      <c r="CQ2047" s="1"/>
      <c r="CR2047" s="1"/>
      <c r="CS2047" s="1"/>
      <c r="CT2047" s="1"/>
      <c r="CU2047" s="1"/>
      <c r="CV2047" s="1"/>
      <c r="CW2047" s="1"/>
      <c r="CX2047" s="1"/>
      <c r="CY2047" s="1"/>
      <c r="CZ2047" s="1"/>
      <c r="DA2047" s="1"/>
      <c r="DB2047" s="1"/>
      <c r="DC2047" s="1"/>
      <c r="DD2047" s="1"/>
      <c r="DE2047" s="1"/>
      <c r="DF2047" s="1"/>
      <c r="DG2047" s="1"/>
    </row>
    <row r="2048" spans="1:111" x14ac:dyDescent="0.4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  <c r="BU2048" s="1"/>
      <c r="BV2048" s="1"/>
      <c r="BW2048" s="1"/>
      <c r="BX2048" s="1"/>
      <c r="BY2048" s="1"/>
      <c r="BZ2048" s="1"/>
      <c r="CA2048" s="1"/>
      <c r="CB2048" s="1"/>
      <c r="CC2048" s="1"/>
      <c r="CD2048" s="1"/>
      <c r="CE2048" s="1"/>
      <c r="CF2048" s="1"/>
      <c r="CG2048" s="1"/>
      <c r="CH2048" s="1"/>
      <c r="CI2048" s="1"/>
      <c r="CJ2048" s="1"/>
      <c r="CK2048" s="1"/>
      <c r="CL2048" s="1"/>
      <c r="CM2048" s="1"/>
      <c r="CN2048" s="1"/>
      <c r="CO2048" s="1"/>
      <c r="CP2048" s="1"/>
      <c r="CQ2048" s="1"/>
      <c r="CR2048" s="1"/>
      <c r="CS2048" s="1"/>
      <c r="CT2048" s="1"/>
      <c r="CU2048" s="1"/>
      <c r="CV2048" s="1"/>
      <c r="CW2048" s="1"/>
      <c r="CX2048" s="1"/>
      <c r="CY2048" s="1"/>
      <c r="CZ2048" s="1"/>
      <c r="DA2048" s="1"/>
      <c r="DB2048" s="1"/>
      <c r="DC2048" s="1"/>
      <c r="DD2048" s="1"/>
      <c r="DE2048" s="1"/>
      <c r="DF2048" s="1"/>
      <c r="DG2048" s="1"/>
    </row>
    <row r="2049" spans="1:111" x14ac:dyDescent="0.4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/>
      <c r="CA2049" s="1"/>
      <c r="CB2049" s="1"/>
      <c r="CC2049" s="1"/>
      <c r="CD2049" s="1"/>
      <c r="CE2049" s="1"/>
      <c r="CF2049" s="1"/>
      <c r="CG2049" s="1"/>
      <c r="CH2049" s="1"/>
      <c r="CI2049" s="1"/>
      <c r="CJ2049" s="1"/>
      <c r="CK2049" s="1"/>
      <c r="CL2049" s="1"/>
      <c r="CM2049" s="1"/>
      <c r="CN2049" s="1"/>
      <c r="CO2049" s="1"/>
      <c r="CP2049" s="1"/>
      <c r="CQ2049" s="1"/>
      <c r="CR2049" s="1"/>
      <c r="CS2049" s="1"/>
      <c r="CT2049" s="1"/>
      <c r="CU2049" s="1"/>
      <c r="CV2049" s="1"/>
      <c r="CW2049" s="1"/>
      <c r="CX2049" s="1"/>
      <c r="CY2049" s="1"/>
      <c r="CZ2049" s="1"/>
      <c r="DA2049" s="1"/>
      <c r="DB2049" s="1"/>
      <c r="DC2049" s="1"/>
      <c r="DD2049" s="1"/>
      <c r="DE2049" s="1"/>
      <c r="DF2049" s="1"/>
      <c r="DG2049" s="1"/>
    </row>
    <row r="2050" spans="1:111" x14ac:dyDescent="0.4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  <c r="DF2050" s="1"/>
      <c r="DG2050" s="1"/>
    </row>
    <row r="2051" spans="1:111" x14ac:dyDescent="0.4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  <c r="DC2051" s="1"/>
      <c r="DD2051" s="1"/>
      <c r="DE2051" s="1"/>
      <c r="DF2051" s="1"/>
      <c r="DG2051" s="1"/>
    </row>
    <row r="2052" spans="1:111" x14ac:dyDescent="0.4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A2052" s="1"/>
      <c r="CB2052" s="1"/>
      <c r="CC2052" s="1"/>
      <c r="CD2052" s="1"/>
      <c r="CE2052" s="1"/>
      <c r="CF2052" s="1"/>
      <c r="CG2052" s="1"/>
      <c r="CH2052" s="1"/>
      <c r="CI2052" s="1"/>
      <c r="CJ2052" s="1"/>
      <c r="CK2052" s="1"/>
      <c r="CL2052" s="1"/>
      <c r="CM2052" s="1"/>
      <c r="CN2052" s="1"/>
      <c r="CO2052" s="1"/>
      <c r="CP2052" s="1"/>
      <c r="CQ2052" s="1"/>
      <c r="CR2052" s="1"/>
      <c r="CS2052" s="1"/>
      <c r="CT2052" s="1"/>
      <c r="CU2052" s="1"/>
      <c r="CV2052" s="1"/>
      <c r="CW2052" s="1"/>
      <c r="CX2052" s="1"/>
      <c r="CY2052" s="1"/>
      <c r="CZ2052" s="1"/>
      <c r="DA2052" s="1"/>
      <c r="DB2052" s="1"/>
      <c r="DC2052" s="1"/>
      <c r="DD2052" s="1"/>
      <c r="DE2052" s="1"/>
      <c r="DF2052" s="1"/>
      <c r="DG2052" s="1"/>
    </row>
    <row r="2053" spans="1:111" x14ac:dyDescent="0.4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A2053" s="1"/>
      <c r="CB2053" s="1"/>
      <c r="CC2053" s="1"/>
      <c r="CD2053" s="1"/>
      <c r="CE2053" s="1"/>
      <c r="CF2053" s="1"/>
      <c r="CG2053" s="1"/>
      <c r="CH2053" s="1"/>
      <c r="CI2053" s="1"/>
      <c r="CJ2053" s="1"/>
      <c r="CK2053" s="1"/>
      <c r="CL2053" s="1"/>
      <c r="CM2053" s="1"/>
      <c r="CN2053" s="1"/>
      <c r="CO2053" s="1"/>
      <c r="CP2053" s="1"/>
      <c r="CQ2053" s="1"/>
      <c r="CR2053" s="1"/>
      <c r="CS2053" s="1"/>
      <c r="CT2053" s="1"/>
      <c r="CU2053" s="1"/>
      <c r="CV2053" s="1"/>
      <c r="CW2053" s="1"/>
      <c r="CX2053" s="1"/>
      <c r="CY2053" s="1"/>
      <c r="CZ2053" s="1"/>
      <c r="DA2053" s="1"/>
      <c r="DB2053" s="1"/>
      <c r="DC2053" s="1"/>
      <c r="DD2053" s="1"/>
      <c r="DE2053" s="1"/>
      <c r="DF2053" s="1"/>
      <c r="DG2053" s="1"/>
    </row>
    <row r="2054" spans="1:111" x14ac:dyDescent="0.4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  <c r="DC2054" s="1"/>
      <c r="DD2054" s="1"/>
      <c r="DE2054" s="1"/>
      <c r="DF2054" s="1"/>
      <c r="DG2054" s="1"/>
    </row>
    <row r="2055" spans="1:111" x14ac:dyDescent="0.4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  <c r="CE2055" s="1"/>
      <c r="CF2055" s="1"/>
      <c r="CG2055" s="1"/>
      <c r="CH2055" s="1"/>
      <c r="CI2055" s="1"/>
      <c r="CJ2055" s="1"/>
      <c r="CK2055" s="1"/>
      <c r="CL2055" s="1"/>
      <c r="CM2055" s="1"/>
      <c r="CN2055" s="1"/>
      <c r="CO2055" s="1"/>
      <c r="CP2055" s="1"/>
      <c r="CQ2055" s="1"/>
      <c r="CR2055" s="1"/>
      <c r="CS2055" s="1"/>
      <c r="CT2055" s="1"/>
      <c r="CU2055" s="1"/>
      <c r="CV2055" s="1"/>
      <c r="CW2055" s="1"/>
      <c r="CX2055" s="1"/>
      <c r="CY2055" s="1"/>
      <c r="CZ2055" s="1"/>
      <c r="DA2055" s="1"/>
      <c r="DB2055" s="1"/>
      <c r="DC2055" s="1"/>
      <c r="DD2055" s="1"/>
      <c r="DE2055" s="1"/>
      <c r="DF2055" s="1"/>
      <c r="DG2055" s="1"/>
    </row>
    <row r="2056" spans="1:111" x14ac:dyDescent="0.4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  <c r="BU2056" s="1"/>
      <c r="BV2056" s="1"/>
      <c r="BW2056" s="1"/>
      <c r="BX2056" s="1"/>
      <c r="BY2056" s="1"/>
      <c r="BZ2056" s="1"/>
      <c r="CA2056" s="1"/>
      <c r="CB2056" s="1"/>
      <c r="CC2056" s="1"/>
      <c r="CD2056" s="1"/>
      <c r="CE2056" s="1"/>
      <c r="CF2056" s="1"/>
      <c r="CG2056" s="1"/>
      <c r="CH2056" s="1"/>
      <c r="CI2056" s="1"/>
      <c r="CJ2056" s="1"/>
      <c r="CK2056" s="1"/>
      <c r="CL2056" s="1"/>
      <c r="CM2056" s="1"/>
      <c r="CN2056" s="1"/>
      <c r="CO2056" s="1"/>
      <c r="CP2056" s="1"/>
      <c r="CQ2056" s="1"/>
      <c r="CR2056" s="1"/>
      <c r="CS2056" s="1"/>
      <c r="CT2056" s="1"/>
      <c r="CU2056" s="1"/>
      <c r="CV2056" s="1"/>
      <c r="CW2056" s="1"/>
      <c r="CX2056" s="1"/>
      <c r="CY2056" s="1"/>
      <c r="CZ2056" s="1"/>
      <c r="DA2056" s="1"/>
      <c r="DB2056" s="1"/>
      <c r="DC2056" s="1"/>
      <c r="DD2056" s="1"/>
      <c r="DE2056" s="1"/>
      <c r="DF2056" s="1"/>
      <c r="DG2056" s="1"/>
    </row>
    <row r="2057" spans="1:111" x14ac:dyDescent="0.4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A2057" s="1"/>
      <c r="CB2057" s="1"/>
      <c r="CC2057" s="1"/>
      <c r="CD2057" s="1"/>
      <c r="CE2057" s="1"/>
      <c r="CF2057" s="1"/>
      <c r="CG2057" s="1"/>
      <c r="CH2057" s="1"/>
      <c r="CI2057" s="1"/>
      <c r="CJ2057" s="1"/>
      <c r="CK2057" s="1"/>
      <c r="CL2057" s="1"/>
      <c r="CM2057" s="1"/>
      <c r="CN2057" s="1"/>
      <c r="CO2057" s="1"/>
      <c r="CP2057" s="1"/>
      <c r="CQ2057" s="1"/>
      <c r="CR2057" s="1"/>
      <c r="CS2057" s="1"/>
      <c r="CT2057" s="1"/>
      <c r="CU2057" s="1"/>
      <c r="CV2057" s="1"/>
      <c r="CW2057" s="1"/>
      <c r="CX2057" s="1"/>
      <c r="CY2057" s="1"/>
      <c r="CZ2057" s="1"/>
      <c r="DA2057" s="1"/>
      <c r="DB2057" s="1"/>
      <c r="DC2057" s="1"/>
      <c r="DD2057" s="1"/>
      <c r="DE2057" s="1"/>
      <c r="DF2057" s="1"/>
      <c r="DG2057" s="1"/>
    </row>
    <row r="2058" spans="1:111" x14ac:dyDescent="0.4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A2058" s="1"/>
      <c r="CB2058" s="1"/>
      <c r="CC2058" s="1"/>
      <c r="CD2058" s="1"/>
      <c r="CE2058" s="1"/>
      <c r="CF2058" s="1"/>
      <c r="CG2058" s="1"/>
      <c r="CH2058" s="1"/>
      <c r="CI2058" s="1"/>
      <c r="CJ2058" s="1"/>
      <c r="CK2058" s="1"/>
      <c r="CL2058" s="1"/>
      <c r="CM2058" s="1"/>
      <c r="CN2058" s="1"/>
      <c r="CO2058" s="1"/>
      <c r="CP2058" s="1"/>
      <c r="CQ2058" s="1"/>
      <c r="CR2058" s="1"/>
      <c r="CS2058" s="1"/>
      <c r="CT2058" s="1"/>
      <c r="CU2058" s="1"/>
      <c r="CV2058" s="1"/>
      <c r="CW2058" s="1"/>
      <c r="CX2058" s="1"/>
      <c r="CY2058" s="1"/>
      <c r="CZ2058" s="1"/>
      <c r="DA2058" s="1"/>
      <c r="DB2058" s="1"/>
      <c r="DC2058" s="1"/>
      <c r="DD2058" s="1"/>
      <c r="DE2058" s="1"/>
      <c r="DF2058" s="1"/>
      <c r="DG2058" s="1"/>
    </row>
    <row r="2059" spans="1:111" x14ac:dyDescent="0.4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  <c r="DC2059" s="1"/>
      <c r="DD2059" s="1"/>
      <c r="DE2059" s="1"/>
      <c r="DF2059" s="1"/>
      <c r="DG2059" s="1"/>
    </row>
    <row r="2060" spans="1:111" x14ac:dyDescent="0.4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  <c r="DC2060" s="1"/>
      <c r="DD2060" s="1"/>
      <c r="DE2060" s="1"/>
      <c r="DF2060" s="1"/>
      <c r="DG2060" s="1"/>
    </row>
    <row r="2061" spans="1:111" x14ac:dyDescent="0.4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  <c r="DC2061" s="1"/>
      <c r="DD2061" s="1"/>
      <c r="DE2061" s="1"/>
      <c r="DF2061" s="1"/>
      <c r="DG2061" s="1"/>
    </row>
    <row r="2062" spans="1:111" x14ac:dyDescent="0.4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  <c r="DC2062" s="1"/>
      <c r="DD2062" s="1"/>
      <c r="DE2062" s="1"/>
      <c r="DF2062" s="1"/>
      <c r="DG2062" s="1"/>
    </row>
    <row r="2063" spans="1:111" x14ac:dyDescent="0.4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  <c r="DC2063" s="1"/>
      <c r="DD2063" s="1"/>
      <c r="DE2063" s="1"/>
      <c r="DF2063" s="1"/>
      <c r="DG2063" s="1"/>
    </row>
    <row r="2064" spans="1:111" x14ac:dyDescent="0.4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  <c r="DC2064" s="1"/>
      <c r="DD2064" s="1"/>
      <c r="DE2064" s="1"/>
      <c r="DF2064" s="1"/>
      <c r="DG2064" s="1"/>
    </row>
    <row r="2065" spans="1:111" x14ac:dyDescent="0.4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  <c r="DC2065" s="1"/>
      <c r="DD2065" s="1"/>
      <c r="DE2065" s="1"/>
      <c r="DF2065" s="1"/>
      <c r="DG2065" s="1"/>
    </row>
    <row r="2066" spans="1:111" x14ac:dyDescent="0.4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  <c r="DC2066" s="1"/>
      <c r="DD2066" s="1"/>
      <c r="DE2066" s="1"/>
      <c r="DF2066" s="1"/>
      <c r="DG2066" s="1"/>
    </row>
    <row r="2067" spans="1:111" x14ac:dyDescent="0.4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  <c r="DC2067" s="1"/>
      <c r="DD2067" s="1"/>
      <c r="DE2067" s="1"/>
      <c r="DF2067" s="1"/>
      <c r="DG2067" s="1"/>
    </row>
    <row r="2068" spans="1:111" x14ac:dyDescent="0.4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  <c r="DC2068" s="1"/>
      <c r="DD2068" s="1"/>
      <c r="DE2068" s="1"/>
      <c r="DF2068" s="1"/>
      <c r="DG2068" s="1"/>
    </row>
    <row r="2069" spans="1:111" x14ac:dyDescent="0.4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  <c r="DC2069" s="1"/>
      <c r="DD2069" s="1"/>
      <c r="DE2069" s="1"/>
      <c r="DF2069" s="1"/>
      <c r="DG2069" s="1"/>
    </row>
    <row r="2070" spans="1:111" x14ac:dyDescent="0.4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  <c r="DC2070" s="1"/>
      <c r="DD2070" s="1"/>
      <c r="DE2070" s="1"/>
      <c r="DF2070" s="1"/>
      <c r="DG2070" s="1"/>
    </row>
    <row r="2071" spans="1:111" x14ac:dyDescent="0.4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  <c r="DC2071" s="1"/>
      <c r="DD2071" s="1"/>
      <c r="DE2071" s="1"/>
      <c r="DF2071" s="1"/>
      <c r="DG2071" s="1"/>
    </row>
    <row r="2072" spans="1:111" x14ac:dyDescent="0.4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  <c r="DC2072" s="1"/>
      <c r="DD2072" s="1"/>
      <c r="DE2072" s="1"/>
      <c r="DF2072" s="1"/>
      <c r="DG2072" s="1"/>
    </row>
    <row r="2073" spans="1:111" x14ac:dyDescent="0.4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  <c r="DC2073" s="1"/>
      <c r="DD2073" s="1"/>
      <c r="DE2073" s="1"/>
      <c r="DF2073" s="1"/>
      <c r="DG2073" s="1"/>
    </row>
    <row r="2074" spans="1:111" x14ac:dyDescent="0.4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  <c r="DC2074" s="1"/>
      <c r="DD2074" s="1"/>
      <c r="DE2074" s="1"/>
      <c r="DF2074" s="1"/>
      <c r="DG2074" s="1"/>
    </row>
    <row r="2075" spans="1:111" x14ac:dyDescent="0.4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A2075" s="1"/>
      <c r="CB2075" s="1"/>
      <c r="CC2075" s="1"/>
      <c r="CD2075" s="1"/>
      <c r="CE2075" s="1"/>
      <c r="CF2075" s="1"/>
      <c r="CG2075" s="1"/>
      <c r="CH2075" s="1"/>
      <c r="CI2075" s="1"/>
      <c r="CJ2075" s="1"/>
      <c r="CK2075" s="1"/>
      <c r="CL2075" s="1"/>
      <c r="CM2075" s="1"/>
      <c r="CN2075" s="1"/>
      <c r="CO2075" s="1"/>
      <c r="CP2075" s="1"/>
      <c r="CQ2075" s="1"/>
      <c r="CR2075" s="1"/>
      <c r="CS2075" s="1"/>
      <c r="CT2075" s="1"/>
      <c r="CU2075" s="1"/>
      <c r="CV2075" s="1"/>
      <c r="CW2075" s="1"/>
      <c r="CX2075" s="1"/>
      <c r="CY2075" s="1"/>
      <c r="CZ2075" s="1"/>
      <c r="DA2075" s="1"/>
      <c r="DB2075" s="1"/>
      <c r="DC2075" s="1"/>
      <c r="DD2075" s="1"/>
      <c r="DE2075" s="1"/>
      <c r="DF2075" s="1"/>
      <c r="DG2075" s="1"/>
    </row>
    <row r="2076" spans="1:111" x14ac:dyDescent="0.4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  <c r="DC2076" s="1"/>
      <c r="DD2076" s="1"/>
      <c r="DE2076" s="1"/>
      <c r="DF2076" s="1"/>
      <c r="DG2076" s="1"/>
    </row>
    <row r="2077" spans="1:111" x14ac:dyDescent="0.4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  <c r="DC2077" s="1"/>
      <c r="DD2077" s="1"/>
      <c r="DE2077" s="1"/>
      <c r="DF2077" s="1"/>
      <c r="DG2077" s="1"/>
    </row>
    <row r="2078" spans="1:111" x14ac:dyDescent="0.4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  <c r="DC2078" s="1"/>
      <c r="DD2078" s="1"/>
      <c r="DE2078" s="1"/>
      <c r="DF2078" s="1"/>
      <c r="DG2078" s="1"/>
    </row>
    <row r="2079" spans="1:111" x14ac:dyDescent="0.4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  <c r="DC2079" s="1"/>
      <c r="DD2079" s="1"/>
      <c r="DE2079" s="1"/>
      <c r="DF2079" s="1"/>
      <c r="DG2079" s="1"/>
    </row>
    <row r="2080" spans="1:111" x14ac:dyDescent="0.4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  <c r="DC2080" s="1"/>
      <c r="DD2080" s="1"/>
      <c r="DE2080" s="1"/>
      <c r="DF2080" s="1"/>
      <c r="DG2080" s="1"/>
    </row>
    <row r="2081" spans="1:111" x14ac:dyDescent="0.4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  <c r="DC2081" s="1"/>
      <c r="DD2081" s="1"/>
      <c r="DE2081" s="1"/>
      <c r="DF2081" s="1"/>
      <c r="DG2081" s="1"/>
    </row>
    <row r="2082" spans="1:111" x14ac:dyDescent="0.4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  <c r="DC2082" s="1"/>
      <c r="DD2082" s="1"/>
      <c r="DE2082" s="1"/>
      <c r="DF2082" s="1"/>
      <c r="DG2082" s="1"/>
    </row>
    <row r="2083" spans="1:111" x14ac:dyDescent="0.4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  <c r="DC2083" s="1"/>
      <c r="DD2083" s="1"/>
      <c r="DE2083" s="1"/>
      <c r="DF2083" s="1"/>
      <c r="DG2083" s="1"/>
    </row>
    <row r="2084" spans="1:111" x14ac:dyDescent="0.4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  <c r="DC2084" s="1"/>
      <c r="DD2084" s="1"/>
      <c r="DE2084" s="1"/>
      <c r="DF2084" s="1"/>
      <c r="DG2084" s="1"/>
    </row>
    <row r="2085" spans="1:111" x14ac:dyDescent="0.4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A2085" s="1"/>
      <c r="CB2085" s="1"/>
      <c r="CC2085" s="1"/>
      <c r="CD2085" s="1"/>
      <c r="CE2085" s="1"/>
      <c r="CF2085" s="1"/>
      <c r="CG2085" s="1"/>
      <c r="CH2085" s="1"/>
      <c r="CI2085" s="1"/>
      <c r="CJ2085" s="1"/>
      <c r="CK2085" s="1"/>
      <c r="CL2085" s="1"/>
      <c r="CM2085" s="1"/>
      <c r="CN2085" s="1"/>
      <c r="CO2085" s="1"/>
      <c r="CP2085" s="1"/>
      <c r="CQ2085" s="1"/>
      <c r="CR2085" s="1"/>
      <c r="CS2085" s="1"/>
      <c r="CT2085" s="1"/>
      <c r="CU2085" s="1"/>
      <c r="CV2085" s="1"/>
      <c r="CW2085" s="1"/>
      <c r="CX2085" s="1"/>
      <c r="CY2085" s="1"/>
      <c r="CZ2085" s="1"/>
      <c r="DA2085" s="1"/>
      <c r="DB2085" s="1"/>
      <c r="DC2085" s="1"/>
      <c r="DD2085" s="1"/>
      <c r="DE2085" s="1"/>
      <c r="DF2085" s="1"/>
      <c r="DG2085" s="1"/>
    </row>
    <row r="2086" spans="1:111" x14ac:dyDescent="0.4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A2086" s="1"/>
      <c r="CB2086" s="1"/>
      <c r="CC2086" s="1"/>
      <c r="CD2086" s="1"/>
      <c r="CE2086" s="1"/>
      <c r="CF2086" s="1"/>
      <c r="CG2086" s="1"/>
      <c r="CH2086" s="1"/>
      <c r="CI2086" s="1"/>
      <c r="CJ2086" s="1"/>
      <c r="CK2086" s="1"/>
      <c r="CL2086" s="1"/>
      <c r="CM2086" s="1"/>
      <c r="CN2086" s="1"/>
      <c r="CO2086" s="1"/>
      <c r="CP2086" s="1"/>
      <c r="CQ2086" s="1"/>
      <c r="CR2086" s="1"/>
      <c r="CS2086" s="1"/>
      <c r="CT2086" s="1"/>
      <c r="CU2086" s="1"/>
      <c r="CV2086" s="1"/>
      <c r="CW2086" s="1"/>
      <c r="CX2086" s="1"/>
      <c r="CY2086" s="1"/>
      <c r="CZ2086" s="1"/>
      <c r="DA2086" s="1"/>
      <c r="DB2086" s="1"/>
      <c r="DC2086" s="1"/>
      <c r="DD2086" s="1"/>
      <c r="DE2086" s="1"/>
      <c r="DF2086" s="1"/>
      <c r="DG2086" s="1"/>
    </row>
    <row r="2087" spans="1:111" x14ac:dyDescent="0.4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  <c r="DF2087" s="1"/>
      <c r="DG2087" s="1"/>
    </row>
    <row r="2088" spans="1:111" x14ac:dyDescent="0.4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A2088" s="1"/>
      <c r="CB2088" s="1"/>
      <c r="CC2088" s="1"/>
      <c r="CD2088" s="1"/>
      <c r="CE2088" s="1"/>
      <c r="CF2088" s="1"/>
      <c r="CG2088" s="1"/>
      <c r="CH2088" s="1"/>
      <c r="CI2088" s="1"/>
      <c r="CJ2088" s="1"/>
      <c r="CK2088" s="1"/>
      <c r="CL2088" s="1"/>
      <c r="CM2088" s="1"/>
      <c r="CN2088" s="1"/>
      <c r="CO2088" s="1"/>
      <c r="CP2088" s="1"/>
      <c r="CQ2088" s="1"/>
      <c r="CR2088" s="1"/>
      <c r="CS2088" s="1"/>
      <c r="CT2088" s="1"/>
      <c r="CU2088" s="1"/>
      <c r="CV2088" s="1"/>
      <c r="CW2088" s="1"/>
      <c r="CX2088" s="1"/>
      <c r="CY2088" s="1"/>
      <c r="CZ2088" s="1"/>
      <c r="DA2088" s="1"/>
      <c r="DB2088" s="1"/>
      <c r="DC2088" s="1"/>
      <c r="DD2088" s="1"/>
      <c r="DE2088" s="1"/>
      <c r="DF2088" s="1"/>
      <c r="DG2088" s="1"/>
    </row>
    <row r="2089" spans="1:111" x14ac:dyDescent="0.4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  <c r="DC2089" s="1"/>
      <c r="DD2089" s="1"/>
      <c r="DE2089" s="1"/>
      <c r="DF2089" s="1"/>
      <c r="DG2089" s="1"/>
    </row>
    <row r="2090" spans="1:111" x14ac:dyDescent="0.4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A2090" s="1"/>
      <c r="CB2090" s="1"/>
      <c r="CC2090" s="1"/>
      <c r="CD2090" s="1"/>
      <c r="CE2090" s="1"/>
      <c r="CF2090" s="1"/>
      <c r="CG2090" s="1"/>
      <c r="CH2090" s="1"/>
      <c r="CI2090" s="1"/>
      <c r="CJ2090" s="1"/>
      <c r="CK2090" s="1"/>
      <c r="CL2090" s="1"/>
      <c r="CM2090" s="1"/>
      <c r="CN2090" s="1"/>
      <c r="CO2090" s="1"/>
      <c r="CP2090" s="1"/>
      <c r="CQ2090" s="1"/>
      <c r="CR2090" s="1"/>
      <c r="CS2090" s="1"/>
      <c r="CT2090" s="1"/>
      <c r="CU2090" s="1"/>
      <c r="CV2090" s="1"/>
      <c r="CW2090" s="1"/>
      <c r="CX2090" s="1"/>
      <c r="CY2090" s="1"/>
      <c r="CZ2090" s="1"/>
      <c r="DA2090" s="1"/>
      <c r="DB2090" s="1"/>
      <c r="DC2090" s="1"/>
      <c r="DD2090" s="1"/>
      <c r="DE2090" s="1"/>
      <c r="DF2090" s="1"/>
      <c r="DG2090" s="1"/>
    </row>
    <row r="2091" spans="1:111" x14ac:dyDescent="0.4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  <c r="DC2091" s="1"/>
      <c r="DD2091" s="1"/>
      <c r="DE2091" s="1"/>
      <c r="DF2091" s="1"/>
      <c r="DG2091" s="1"/>
    </row>
    <row r="2092" spans="1:111" x14ac:dyDescent="0.4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A2092" s="1"/>
      <c r="CB2092" s="1"/>
      <c r="CC2092" s="1"/>
      <c r="CD2092" s="1"/>
      <c r="CE2092" s="1"/>
      <c r="CF2092" s="1"/>
      <c r="CG2092" s="1"/>
      <c r="CH2092" s="1"/>
      <c r="CI2092" s="1"/>
      <c r="CJ2092" s="1"/>
      <c r="CK2092" s="1"/>
      <c r="CL2092" s="1"/>
      <c r="CM2092" s="1"/>
      <c r="CN2092" s="1"/>
      <c r="CO2092" s="1"/>
      <c r="CP2092" s="1"/>
      <c r="CQ2092" s="1"/>
      <c r="CR2092" s="1"/>
      <c r="CS2092" s="1"/>
      <c r="CT2092" s="1"/>
      <c r="CU2092" s="1"/>
      <c r="CV2092" s="1"/>
      <c r="CW2092" s="1"/>
      <c r="CX2092" s="1"/>
      <c r="CY2092" s="1"/>
      <c r="CZ2092" s="1"/>
      <c r="DA2092" s="1"/>
      <c r="DB2092" s="1"/>
      <c r="DC2092" s="1"/>
      <c r="DD2092" s="1"/>
      <c r="DE2092" s="1"/>
      <c r="DF2092" s="1"/>
      <c r="DG2092" s="1"/>
    </row>
    <row r="2093" spans="1:111" x14ac:dyDescent="0.4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  <c r="DC2093" s="1"/>
      <c r="DD2093" s="1"/>
      <c r="DE2093" s="1"/>
      <c r="DF2093" s="1"/>
      <c r="DG2093" s="1"/>
    </row>
    <row r="2094" spans="1:111" x14ac:dyDescent="0.4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A2094" s="1"/>
      <c r="CB2094" s="1"/>
      <c r="CC2094" s="1"/>
      <c r="CD2094" s="1"/>
      <c r="CE2094" s="1"/>
      <c r="CF2094" s="1"/>
      <c r="CG2094" s="1"/>
      <c r="CH2094" s="1"/>
      <c r="CI2094" s="1"/>
      <c r="CJ2094" s="1"/>
      <c r="CK2094" s="1"/>
      <c r="CL2094" s="1"/>
      <c r="CM2094" s="1"/>
      <c r="CN2094" s="1"/>
      <c r="CO2094" s="1"/>
      <c r="CP2094" s="1"/>
      <c r="CQ2094" s="1"/>
      <c r="CR2094" s="1"/>
      <c r="CS2094" s="1"/>
      <c r="CT2094" s="1"/>
      <c r="CU2094" s="1"/>
      <c r="CV2094" s="1"/>
      <c r="CW2094" s="1"/>
      <c r="CX2094" s="1"/>
      <c r="CY2094" s="1"/>
      <c r="CZ2094" s="1"/>
      <c r="DA2094" s="1"/>
      <c r="DB2094" s="1"/>
      <c r="DC2094" s="1"/>
      <c r="DD2094" s="1"/>
      <c r="DE2094" s="1"/>
      <c r="DF2094" s="1"/>
      <c r="DG2094" s="1"/>
    </row>
    <row r="2095" spans="1:111" x14ac:dyDescent="0.4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  <c r="DC2095" s="1"/>
      <c r="DD2095" s="1"/>
      <c r="DE2095" s="1"/>
      <c r="DF2095" s="1"/>
      <c r="DG2095" s="1"/>
    </row>
    <row r="2096" spans="1:111" x14ac:dyDescent="0.4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  <c r="DC2096" s="1"/>
      <c r="DD2096" s="1"/>
      <c r="DE2096" s="1"/>
      <c r="DF2096" s="1"/>
      <c r="DG2096" s="1"/>
    </row>
    <row r="2097" spans="1:111" x14ac:dyDescent="0.4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A2097" s="1"/>
      <c r="CB2097" s="1"/>
      <c r="CC2097" s="1"/>
      <c r="CD2097" s="1"/>
      <c r="CE2097" s="1"/>
      <c r="CF2097" s="1"/>
      <c r="CG2097" s="1"/>
      <c r="CH2097" s="1"/>
      <c r="CI2097" s="1"/>
      <c r="CJ2097" s="1"/>
      <c r="CK2097" s="1"/>
      <c r="CL2097" s="1"/>
      <c r="CM2097" s="1"/>
      <c r="CN2097" s="1"/>
      <c r="CO2097" s="1"/>
      <c r="CP2097" s="1"/>
      <c r="CQ2097" s="1"/>
      <c r="CR2097" s="1"/>
      <c r="CS2097" s="1"/>
      <c r="CT2097" s="1"/>
      <c r="CU2097" s="1"/>
      <c r="CV2097" s="1"/>
      <c r="CW2097" s="1"/>
      <c r="CX2097" s="1"/>
      <c r="CY2097" s="1"/>
      <c r="CZ2097" s="1"/>
      <c r="DA2097" s="1"/>
      <c r="DB2097" s="1"/>
      <c r="DC2097" s="1"/>
      <c r="DD2097" s="1"/>
      <c r="DE2097" s="1"/>
      <c r="DF2097" s="1"/>
      <c r="DG2097" s="1"/>
    </row>
    <row r="2098" spans="1:111" x14ac:dyDescent="0.4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A2098" s="1"/>
      <c r="CB2098" s="1"/>
      <c r="CC2098" s="1"/>
      <c r="CD2098" s="1"/>
      <c r="CE2098" s="1"/>
      <c r="CF2098" s="1"/>
      <c r="CG2098" s="1"/>
      <c r="CH2098" s="1"/>
      <c r="CI2098" s="1"/>
      <c r="CJ2098" s="1"/>
      <c r="CK2098" s="1"/>
      <c r="CL2098" s="1"/>
      <c r="CM2098" s="1"/>
      <c r="CN2098" s="1"/>
      <c r="CO2098" s="1"/>
      <c r="CP2098" s="1"/>
      <c r="CQ2098" s="1"/>
      <c r="CR2098" s="1"/>
      <c r="CS2098" s="1"/>
      <c r="CT2098" s="1"/>
      <c r="CU2098" s="1"/>
      <c r="CV2098" s="1"/>
      <c r="CW2098" s="1"/>
      <c r="CX2098" s="1"/>
      <c r="CY2098" s="1"/>
      <c r="CZ2098" s="1"/>
      <c r="DA2098" s="1"/>
      <c r="DB2098" s="1"/>
      <c r="DC2098" s="1"/>
      <c r="DD2098" s="1"/>
      <c r="DE2098" s="1"/>
      <c r="DF2098" s="1"/>
      <c r="DG2098" s="1"/>
    </row>
    <row r="2099" spans="1:111" x14ac:dyDescent="0.4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  <c r="BU2099" s="1"/>
      <c r="BV2099" s="1"/>
      <c r="BW2099" s="1"/>
      <c r="BX2099" s="1"/>
      <c r="BY2099" s="1"/>
      <c r="BZ2099" s="1"/>
      <c r="CA2099" s="1"/>
      <c r="CB2099" s="1"/>
      <c r="CC2099" s="1"/>
      <c r="CD2099" s="1"/>
      <c r="CE2099" s="1"/>
      <c r="CF2099" s="1"/>
      <c r="CG2099" s="1"/>
      <c r="CH2099" s="1"/>
      <c r="CI2099" s="1"/>
      <c r="CJ2099" s="1"/>
      <c r="CK2099" s="1"/>
      <c r="CL2099" s="1"/>
      <c r="CM2099" s="1"/>
      <c r="CN2099" s="1"/>
      <c r="CO2099" s="1"/>
      <c r="CP2099" s="1"/>
      <c r="CQ2099" s="1"/>
      <c r="CR2099" s="1"/>
      <c r="CS2099" s="1"/>
      <c r="CT2099" s="1"/>
      <c r="CU2099" s="1"/>
      <c r="CV2099" s="1"/>
      <c r="CW2099" s="1"/>
      <c r="CX2099" s="1"/>
      <c r="CY2099" s="1"/>
      <c r="CZ2099" s="1"/>
      <c r="DA2099" s="1"/>
      <c r="DB2099" s="1"/>
      <c r="DC2099" s="1"/>
      <c r="DD2099" s="1"/>
      <c r="DE2099" s="1"/>
      <c r="DF2099" s="1"/>
      <c r="DG2099" s="1"/>
    </row>
    <row r="2100" spans="1:111" x14ac:dyDescent="0.4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  <c r="BU2100" s="1"/>
      <c r="BV2100" s="1"/>
      <c r="BW2100" s="1"/>
      <c r="BX2100" s="1"/>
      <c r="BY2100" s="1"/>
      <c r="BZ2100" s="1"/>
      <c r="CA2100" s="1"/>
      <c r="CB2100" s="1"/>
      <c r="CC2100" s="1"/>
      <c r="CD2100" s="1"/>
      <c r="CE2100" s="1"/>
      <c r="CF2100" s="1"/>
      <c r="CG2100" s="1"/>
      <c r="CH2100" s="1"/>
      <c r="CI2100" s="1"/>
      <c r="CJ2100" s="1"/>
      <c r="CK2100" s="1"/>
      <c r="CL2100" s="1"/>
      <c r="CM2100" s="1"/>
      <c r="CN2100" s="1"/>
      <c r="CO2100" s="1"/>
      <c r="CP2100" s="1"/>
      <c r="CQ2100" s="1"/>
      <c r="CR2100" s="1"/>
      <c r="CS2100" s="1"/>
      <c r="CT2100" s="1"/>
      <c r="CU2100" s="1"/>
      <c r="CV2100" s="1"/>
      <c r="CW2100" s="1"/>
      <c r="CX2100" s="1"/>
      <c r="CY2100" s="1"/>
      <c r="CZ2100" s="1"/>
      <c r="DA2100" s="1"/>
      <c r="DB2100" s="1"/>
      <c r="DC2100" s="1"/>
      <c r="DD2100" s="1"/>
      <c r="DE2100" s="1"/>
      <c r="DF2100" s="1"/>
      <c r="DG2100" s="1"/>
    </row>
    <row r="2101" spans="1:111" x14ac:dyDescent="0.4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  <c r="DC2101" s="1"/>
      <c r="DD2101" s="1"/>
      <c r="DE2101" s="1"/>
      <c r="DF2101" s="1"/>
      <c r="DG2101" s="1"/>
    </row>
    <row r="2102" spans="1:111" x14ac:dyDescent="0.4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A2102" s="1"/>
      <c r="CB2102" s="1"/>
      <c r="CC2102" s="1"/>
      <c r="CD2102" s="1"/>
      <c r="CE2102" s="1"/>
      <c r="CF2102" s="1"/>
      <c r="CG2102" s="1"/>
      <c r="CH2102" s="1"/>
      <c r="CI2102" s="1"/>
      <c r="CJ2102" s="1"/>
      <c r="CK2102" s="1"/>
      <c r="CL2102" s="1"/>
      <c r="CM2102" s="1"/>
      <c r="CN2102" s="1"/>
      <c r="CO2102" s="1"/>
      <c r="CP2102" s="1"/>
      <c r="CQ2102" s="1"/>
      <c r="CR2102" s="1"/>
      <c r="CS2102" s="1"/>
      <c r="CT2102" s="1"/>
      <c r="CU2102" s="1"/>
      <c r="CV2102" s="1"/>
      <c r="CW2102" s="1"/>
      <c r="CX2102" s="1"/>
      <c r="CY2102" s="1"/>
      <c r="CZ2102" s="1"/>
      <c r="DA2102" s="1"/>
      <c r="DB2102" s="1"/>
      <c r="DC2102" s="1"/>
      <c r="DD2102" s="1"/>
      <c r="DE2102" s="1"/>
      <c r="DF2102" s="1"/>
      <c r="DG2102" s="1"/>
    </row>
    <row r="2103" spans="1:111" x14ac:dyDescent="0.4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  <c r="DC2103" s="1"/>
      <c r="DD2103" s="1"/>
      <c r="DE2103" s="1"/>
      <c r="DF2103" s="1"/>
      <c r="DG2103" s="1"/>
    </row>
    <row r="2104" spans="1:111" x14ac:dyDescent="0.4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  <c r="DC2104" s="1"/>
      <c r="DD2104" s="1"/>
      <c r="DE2104" s="1"/>
      <c r="DF2104" s="1"/>
      <c r="DG2104" s="1"/>
    </row>
    <row r="2105" spans="1:111" x14ac:dyDescent="0.4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A2105" s="1"/>
      <c r="CB2105" s="1"/>
      <c r="CC2105" s="1"/>
      <c r="CD2105" s="1"/>
      <c r="CE2105" s="1"/>
      <c r="CF2105" s="1"/>
      <c r="CG2105" s="1"/>
      <c r="CH2105" s="1"/>
      <c r="CI2105" s="1"/>
      <c r="CJ2105" s="1"/>
      <c r="CK2105" s="1"/>
      <c r="CL2105" s="1"/>
      <c r="CM2105" s="1"/>
      <c r="CN2105" s="1"/>
      <c r="CO2105" s="1"/>
      <c r="CP2105" s="1"/>
      <c r="CQ2105" s="1"/>
      <c r="CR2105" s="1"/>
      <c r="CS2105" s="1"/>
      <c r="CT2105" s="1"/>
      <c r="CU2105" s="1"/>
      <c r="CV2105" s="1"/>
      <c r="CW2105" s="1"/>
      <c r="CX2105" s="1"/>
      <c r="CY2105" s="1"/>
      <c r="CZ2105" s="1"/>
      <c r="DA2105" s="1"/>
      <c r="DB2105" s="1"/>
      <c r="DC2105" s="1"/>
      <c r="DD2105" s="1"/>
      <c r="DE2105" s="1"/>
      <c r="DF2105" s="1"/>
      <c r="DG2105" s="1"/>
    </row>
    <row r="2106" spans="1:111" x14ac:dyDescent="0.4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A2106" s="1"/>
      <c r="CB2106" s="1"/>
      <c r="CC2106" s="1"/>
      <c r="CD2106" s="1"/>
      <c r="CE2106" s="1"/>
      <c r="CF2106" s="1"/>
      <c r="CG2106" s="1"/>
      <c r="CH2106" s="1"/>
      <c r="CI2106" s="1"/>
      <c r="CJ2106" s="1"/>
      <c r="CK2106" s="1"/>
      <c r="CL2106" s="1"/>
      <c r="CM2106" s="1"/>
      <c r="CN2106" s="1"/>
      <c r="CO2106" s="1"/>
      <c r="CP2106" s="1"/>
      <c r="CQ2106" s="1"/>
      <c r="CR2106" s="1"/>
      <c r="CS2106" s="1"/>
      <c r="CT2106" s="1"/>
      <c r="CU2106" s="1"/>
      <c r="CV2106" s="1"/>
      <c r="CW2106" s="1"/>
      <c r="CX2106" s="1"/>
      <c r="CY2106" s="1"/>
      <c r="CZ2106" s="1"/>
      <c r="DA2106" s="1"/>
      <c r="DB2106" s="1"/>
      <c r="DC2106" s="1"/>
      <c r="DD2106" s="1"/>
      <c r="DE2106" s="1"/>
      <c r="DF2106" s="1"/>
      <c r="DG2106" s="1"/>
    </row>
    <row r="2107" spans="1:111" x14ac:dyDescent="0.4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  <c r="BU2107" s="1"/>
      <c r="BV2107" s="1"/>
      <c r="BW2107" s="1"/>
      <c r="BX2107" s="1"/>
      <c r="BY2107" s="1"/>
      <c r="BZ2107" s="1"/>
      <c r="CA2107" s="1"/>
      <c r="CB2107" s="1"/>
      <c r="CC2107" s="1"/>
      <c r="CD2107" s="1"/>
      <c r="CE2107" s="1"/>
      <c r="CF2107" s="1"/>
      <c r="CG2107" s="1"/>
      <c r="CH2107" s="1"/>
      <c r="CI2107" s="1"/>
      <c r="CJ2107" s="1"/>
      <c r="CK2107" s="1"/>
      <c r="CL2107" s="1"/>
      <c r="CM2107" s="1"/>
      <c r="CN2107" s="1"/>
      <c r="CO2107" s="1"/>
      <c r="CP2107" s="1"/>
      <c r="CQ2107" s="1"/>
      <c r="CR2107" s="1"/>
      <c r="CS2107" s="1"/>
      <c r="CT2107" s="1"/>
      <c r="CU2107" s="1"/>
      <c r="CV2107" s="1"/>
      <c r="CW2107" s="1"/>
      <c r="CX2107" s="1"/>
      <c r="CY2107" s="1"/>
      <c r="CZ2107" s="1"/>
      <c r="DA2107" s="1"/>
      <c r="DB2107" s="1"/>
      <c r="DC2107" s="1"/>
      <c r="DD2107" s="1"/>
      <c r="DE2107" s="1"/>
      <c r="DF2107" s="1"/>
      <c r="DG2107" s="1"/>
    </row>
    <row r="2108" spans="1:111" x14ac:dyDescent="0.4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  <c r="DC2108" s="1"/>
      <c r="DD2108" s="1"/>
      <c r="DE2108" s="1"/>
      <c r="DF2108" s="1"/>
      <c r="DG2108" s="1"/>
    </row>
    <row r="2109" spans="1:111" x14ac:dyDescent="0.4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A2109" s="1"/>
      <c r="CB2109" s="1"/>
      <c r="CC2109" s="1"/>
      <c r="CD2109" s="1"/>
      <c r="CE2109" s="1"/>
      <c r="CF2109" s="1"/>
      <c r="CG2109" s="1"/>
      <c r="CH2109" s="1"/>
      <c r="CI2109" s="1"/>
      <c r="CJ2109" s="1"/>
      <c r="CK2109" s="1"/>
      <c r="CL2109" s="1"/>
      <c r="CM2109" s="1"/>
      <c r="CN2109" s="1"/>
      <c r="CO2109" s="1"/>
      <c r="CP2109" s="1"/>
      <c r="CQ2109" s="1"/>
      <c r="CR2109" s="1"/>
      <c r="CS2109" s="1"/>
      <c r="CT2109" s="1"/>
      <c r="CU2109" s="1"/>
      <c r="CV2109" s="1"/>
      <c r="CW2109" s="1"/>
      <c r="CX2109" s="1"/>
      <c r="CY2109" s="1"/>
      <c r="CZ2109" s="1"/>
      <c r="DA2109" s="1"/>
      <c r="DB2109" s="1"/>
      <c r="DC2109" s="1"/>
      <c r="DD2109" s="1"/>
      <c r="DE2109" s="1"/>
      <c r="DF2109" s="1"/>
      <c r="DG2109" s="1"/>
    </row>
    <row r="2110" spans="1:111" x14ac:dyDescent="0.4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A2110" s="1"/>
      <c r="CB2110" s="1"/>
      <c r="CC2110" s="1"/>
      <c r="CD2110" s="1"/>
      <c r="CE2110" s="1"/>
      <c r="CF2110" s="1"/>
      <c r="CG2110" s="1"/>
      <c r="CH2110" s="1"/>
      <c r="CI2110" s="1"/>
      <c r="CJ2110" s="1"/>
      <c r="CK2110" s="1"/>
      <c r="CL2110" s="1"/>
      <c r="CM2110" s="1"/>
      <c r="CN2110" s="1"/>
      <c r="CO2110" s="1"/>
      <c r="CP2110" s="1"/>
      <c r="CQ2110" s="1"/>
      <c r="CR2110" s="1"/>
      <c r="CS2110" s="1"/>
      <c r="CT2110" s="1"/>
      <c r="CU2110" s="1"/>
      <c r="CV2110" s="1"/>
      <c r="CW2110" s="1"/>
      <c r="CX2110" s="1"/>
      <c r="CY2110" s="1"/>
      <c r="CZ2110" s="1"/>
      <c r="DA2110" s="1"/>
      <c r="DB2110" s="1"/>
      <c r="DC2110" s="1"/>
      <c r="DD2110" s="1"/>
      <c r="DE2110" s="1"/>
      <c r="DF2110" s="1"/>
      <c r="DG2110" s="1"/>
    </row>
    <row r="2111" spans="1:111" x14ac:dyDescent="0.4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  <c r="BU2111" s="1"/>
      <c r="BV2111" s="1"/>
      <c r="BW2111" s="1"/>
      <c r="BX2111" s="1"/>
      <c r="BY2111" s="1"/>
      <c r="BZ2111" s="1"/>
      <c r="CA2111" s="1"/>
      <c r="CB2111" s="1"/>
      <c r="CC2111" s="1"/>
      <c r="CD2111" s="1"/>
      <c r="CE2111" s="1"/>
      <c r="CF2111" s="1"/>
      <c r="CG2111" s="1"/>
      <c r="CH2111" s="1"/>
      <c r="CI2111" s="1"/>
      <c r="CJ2111" s="1"/>
      <c r="CK2111" s="1"/>
      <c r="CL2111" s="1"/>
      <c r="CM2111" s="1"/>
      <c r="CN2111" s="1"/>
      <c r="CO2111" s="1"/>
      <c r="CP2111" s="1"/>
      <c r="CQ2111" s="1"/>
      <c r="CR2111" s="1"/>
      <c r="CS2111" s="1"/>
      <c r="CT2111" s="1"/>
      <c r="CU2111" s="1"/>
      <c r="CV2111" s="1"/>
      <c r="CW2111" s="1"/>
      <c r="CX2111" s="1"/>
      <c r="CY2111" s="1"/>
      <c r="CZ2111" s="1"/>
      <c r="DA2111" s="1"/>
      <c r="DB2111" s="1"/>
      <c r="DC2111" s="1"/>
      <c r="DD2111" s="1"/>
      <c r="DE2111" s="1"/>
      <c r="DF2111" s="1"/>
      <c r="DG2111" s="1"/>
    </row>
    <row r="2112" spans="1:111" x14ac:dyDescent="0.4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  <c r="DC2112" s="1"/>
      <c r="DD2112" s="1"/>
      <c r="DE2112" s="1"/>
      <c r="DF2112" s="1"/>
      <c r="DG2112" s="1"/>
    </row>
    <row r="2113" spans="1:111" x14ac:dyDescent="0.4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  <c r="DC2113" s="1"/>
      <c r="DD2113" s="1"/>
      <c r="DE2113" s="1"/>
      <c r="DF2113" s="1"/>
      <c r="DG2113" s="1"/>
    </row>
    <row r="2114" spans="1:111" x14ac:dyDescent="0.4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  <c r="DC2114" s="1"/>
      <c r="DD2114" s="1"/>
      <c r="DE2114" s="1"/>
      <c r="DF2114" s="1"/>
      <c r="DG2114" s="1"/>
    </row>
    <row r="2115" spans="1:111" x14ac:dyDescent="0.4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  <c r="DC2115" s="1"/>
      <c r="DD2115" s="1"/>
      <c r="DE2115" s="1"/>
      <c r="DF2115" s="1"/>
      <c r="DG2115" s="1"/>
    </row>
    <row r="2116" spans="1:111" x14ac:dyDescent="0.4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  <c r="DC2116" s="1"/>
      <c r="DD2116" s="1"/>
      <c r="DE2116" s="1"/>
      <c r="DF2116" s="1"/>
      <c r="DG2116" s="1"/>
    </row>
    <row r="2117" spans="1:111" x14ac:dyDescent="0.4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  <c r="DC2117" s="1"/>
      <c r="DD2117" s="1"/>
      <c r="DE2117" s="1"/>
      <c r="DF2117" s="1"/>
      <c r="DG2117" s="1"/>
    </row>
    <row r="2118" spans="1:111" x14ac:dyDescent="0.4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  <c r="DC2118" s="1"/>
      <c r="DD2118" s="1"/>
      <c r="DE2118" s="1"/>
      <c r="DF2118" s="1"/>
      <c r="DG2118" s="1"/>
    </row>
    <row r="2119" spans="1:111" x14ac:dyDescent="0.4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  <c r="DC2119" s="1"/>
      <c r="DD2119" s="1"/>
      <c r="DE2119" s="1"/>
      <c r="DF2119" s="1"/>
      <c r="DG2119" s="1"/>
    </row>
    <row r="2120" spans="1:111" x14ac:dyDescent="0.4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  <c r="DC2120" s="1"/>
      <c r="DD2120" s="1"/>
      <c r="DE2120" s="1"/>
      <c r="DF2120" s="1"/>
      <c r="DG2120" s="1"/>
    </row>
    <row r="2121" spans="1:111" x14ac:dyDescent="0.4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  <c r="DC2121" s="1"/>
      <c r="DD2121" s="1"/>
      <c r="DE2121" s="1"/>
      <c r="DF2121" s="1"/>
      <c r="DG2121" s="1"/>
    </row>
    <row r="2122" spans="1:111" x14ac:dyDescent="0.4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  <c r="DC2122" s="1"/>
      <c r="DD2122" s="1"/>
      <c r="DE2122" s="1"/>
      <c r="DF2122" s="1"/>
      <c r="DG2122" s="1"/>
    </row>
    <row r="2123" spans="1:111" x14ac:dyDescent="0.4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  <c r="DC2123" s="1"/>
      <c r="DD2123" s="1"/>
      <c r="DE2123" s="1"/>
      <c r="DF2123" s="1"/>
      <c r="DG2123" s="1"/>
    </row>
    <row r="2124" spans="1:111" x14ac:dyDescent="0.4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  <c r="DF2124" s="1"/>
      <c r="DG2124" s="1"/>
    </row>
    <row r="2125" spans="1:111" x14ac:dyDescent="0.4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  <c r="DC2125" s="1"/>
      <c r="DD2125" s="1"/>
      <c r="DE2125" s="1"/>
      <c r="DF2125" s="1"/>
      <c r="DG2125" s="1"/>
    </row>
    <row r="2126" spans="1:111" x14ac:dyDescent="0.4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  <c r="DC2126" s="1"/>
      <c r="DD2126" s="1"/>
      <c r="DE2126" s="1"/>
      <c r="DF2126" s="1"/>
      <c r="DG2126" s="1"/>
    </row>
    <row r="2127" spans="1:111" x14ac:dyDescent="0.4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  <c r="DC2127" s="1"/>
      <c r="DD2127" s="1"/>
      <c r="DE2127" s="1"/>
      <c r="DF2127" s="1"/>
      <c r="DG2127" s="1"/>
    </row>
    <row r="2128" spans="1:111" x14ac:dyDescent="0.4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  <c r="DC2128" s="1"/>
      <c r="DD2128" s="1"/>
      <c r="DE2128" s="1"/>
      <c r="DF2128" s="1"/>
      <c r="DG2128" s="1"/>
    </row>
    <row r="2129" spans="1:111" x14ac:dyDescent="0.4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A2129" s="1"/>
      <c r="CB2129" s="1"/>
      <c r="CC2129" s="1"/>
      <c r="CD2129" s="1"/>
      <c r="CE2129" s="1"/>
      <c r="CF2129" s="1"/>
      <c r="CG2129" s="1"/>
      <c r="CH2129" s="1"/>
      <c r="CI2129" s="1"/>
      <c r="CJ2129" s="1"/>
      <c r="CK2129" s="1"/>
      <c r="CL2129" s="1"/>
      <c r="CM2129" s="1"/>
      <c r="CN2129" s="1"/>
      <c r="CO2129" s="1"/>
      <c r="CP2129" s="1"/>
      <c r="CQ2129" s="1"/>
      <c r="CR2129" s="1"/>
      <c r="CS2129" s="1"/>
      <c r="CT2129" s="1"/>
      <c r="CU2129" s="1"/>
      <c r="CV2129" s="1"/>
      <c r="CW2129" s="1"/>
      <c r="CX2129" s="1"/>
      <c r="CY2129" s="1"/>
      <c r="CZ2129" s="1"/>
      <c r="DA2129" s="1"/>
      <c r="DB2129" s="1"/>
      <c r="DC2129" s="1"/>
      <c r="DD2129" s="1"/>
      <c r="DE2129" s="1"/>
      <c r="DF2129" s="1"/>
      <c r="DG2129" s="1"/>
    </row>
    <row r="2130" spans="1:111" x14ac:dyDescent="0.4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  <c r="DC2130" s="1"/>
      <c r="DD2130" s="1"/>
      <c r="DE2130" s="1"/>
      <c r="DF2130" s="1"/>
      <c r="DG2130" s="1"/>
    </row>
    <row r="2131" spans="1:111" x14ac:dyDescent="0.4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  <c r="DC2131" s="1"/>
      <c r="DD2131" s="1"/>
      <c r="DE2131" s="1"/>
      <c r="DF2131" s="1"/>
      <c r="DG2131" s="1"/>
    </row>
    <row r="2132" spans="1:111" x14ac:dyDescent="0.4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  <c r="DC2132" s="1"/>
      <c r="DD2132" s="1"/>
      <c r="DE2132" s="1"/>
      <c r="DF2132" s="1"/>
      <c r="DG2132" s="1"/>
    </row>
    <row r="2133" spans="1:111" x14ac:dyDescent="0.4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A2133" s="1"/>
      <c r="CB2133" s="1"/>
      <c r="CC2133" s="1"/>
      <c r="CD2133" s="1"/>
      <c r="CE2133" s="1"/>
      <c r="CF2133" s="1"/>
      <c r="CG2133" s="1"/>
      <c r="CH2133" s="1"/>
      <c r="CI2133" s="1"/>
      <c r="CJ2133" s="1"/>
      <c r="CK2133" s="1"/>
      <c r="CL2133" s="1"/>
      <c r="CM2133" s="1"/>
      <c r="CN2133" s="1"/>
      <c r="CO2133" s="1"/>
      <c r="CP2133" s="1"/>
      <c r="CQ2133" s="1"/>
      <c r="CR2133" s="1"/>
      <c r="CS2133" s="1"/>
      <c r="CT2133" s="1"/>
      <c r="CU2133" s="1"/>
      <c r="CV2133" s="1"/>
      <c r="CW2133" s="1"/>
      <c r="CX2133" s="1"/>
      <c r="CY2133" s="1"/>
      <c r="CZ2133" s="1"/>
      <c r="DA2133" s="1"/>
      <c r="DB2133" s="1"/>
      <c r="DC2133" s="1"/>
      <c r="DD2133" s="1"/>
      <c r="DE2133" s="1"/>
      <c r="DF2133" s="1"/>
      <c r="DG2133" s="1"/>
    </row>
    <row r="2134" spans="1:111" x14ac:dyDescent="0.4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  <c r="DC2134" s="1"/>
      <c r="DD2134" s="1"/>
      <c r="DE2134" s="1"/>
      <c r="DF2134" s="1"/>
      <c r="DG2134" s="1"/>
    </row>
    <row r="2135" spans="1:111" x14ac:dyDescent="0.4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  <c r="DC2135" s="1"/>
      <c r="DD2135" s="1"/>
      <c r="DE2135" s="1"/>
      <c r="DF2135" s="1"/>
      <c r="DG2135" s="1"/>
    </row>
    <row r="2136" spans="1:111" x14ac:dyDescent="0.4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  <c r="DC2136" s="1"/>
      <c r="DD2136" s="1"/>
      <c r="DE2136" s="1"/>
      <c r="DF2136" s="1"/>
      <c r="DG2136" s="1"/>
    </row>
    <row r="2137" spans="1:111" x14ac:dyDescent="0.4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  <c r="DC2137" s="1"/>
      <c r="DD2137" s="1"/>
      <c r="DE2137" s="1"/>
      <c r="DF2137" s="1"/>
      <c r="DG2137" s="1"/>
    </row>
    <row r="2138" spans="1:111" x14ac:dyDescent="0.4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  <c r="DC2138" s="1"/>
      <c r="DD2138" s="1"/>
      <c r="DE2138" s="1"/>
      <c r="DF2138" s="1"/>
      <c r="DG2138" s="1"/>
    </row>
    <row r="2139" spans="1:111" x14ac:dyDescent="0.4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  <c r="DC2139" s="1"/>
      <c r="DD2139" s="1"/>
      <c r="DE2139" s="1"/>
      <c r="DF2139" s="1"/>
      <c r="DG2139" s="1"/>
    </row>
    <row r="2140" spans="1:111" x14ac:dyDescent="0.4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  <c r="DC2140" s="1"/>
      <c r="DD2140" s="1"/>
      <c r="DE2140" s="1"/>
      <c r="DF2140" s="1"/>
      <c r="DG2140" s="1"/>
    </row>
    <row r="2141" spans="1:111" x14ac:dyDescent="0.4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  <c r="DC2141" s="1"/>
      <c r="DD2141" s="1"/>
      <c r="DE2141" s="1"/>
      <c r="DF2141" s="1"/>
      <c r="DG2141" s="1"/>
    </row>
    <row r="2142" spans="1:111" x14ac:dyDescent="0.4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  <c r="DC2142" s="1"/>
      <c r="DD2142" s="1"/>
      <c r="DE2142" s="1"/>
      <c r="DF2142" s="1"/>
      <c r="DG2142" s="1"/>
    </row>
    <row r="2143" spans="1:111" x14ac:dyDescent="0.4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  <c r="DC2143" s="1"/>
      <c r="DD2143" s="1"/>
      <c r="DE2143" s="1"/>
      <c r="DF2143" s="1"/>
      <c r="DG2143" s="1"/>
    </row>
    <row r="2144" spans="1:111" x14ac:dyDescent="0.4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  <c r="DC2144" s="1"/>
      <c r="DD2144" s="1"/>
      <c r="DE2144" s="1"/>
      <c r="DF2144" s="1"/>
      <c r="DG2144" s="1"/>
    </row>
    <row r="2145" spans="1:111" x14ac:dyDescent="0.4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  <c r="DC2145" s="1"/>
      <c r="DD2145" s="1"/>
      <c r="DE2145" s="1"/>
      <c r="DF2145" s="1"/>
      <c r="DG2145" s="1"/>
    </row>
    <row r="2146" spans="1:111" x14ac:dyDescent="0.4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  <c r="DC2146" s="1"/>
      <c r="DD2146" s="1"/>
      <c r="DE2146" s="1"/>
      <c r="DF2146" s="1"/>
      <c r="DG2146" s="1"/>
    </row>
    <row r="2147" spans="1:111" x14ac:dyDescent="0.4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  <c r="DC2147" s="1"/>
      <c r="DD2147" s="1"/>
      <c r="DE2147" s="1"/>
      <c r="DF2147" s="1"/>
      <c r="DG2147" s="1"/>
    </row>
    <row r="2148" spans="1:111" x14ac:dyDescent="0.4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  <c r="DC2148" s="1"/>
      <c r="DD2148" s="1"/>
      <c r="DE2148" s="1"/>
      <c r="DF2148" s="1"/>
      <c r="DG2148" s="1"/>
    </row>
    <row r="2149" spans="1:111" x14ac:dyDescent="0.4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  <c r="DC2149" s="1"/>
      <c r="DD2149" s="1"/>
      <c r="DE2149" s="1"/>
      <c r="DF2149" s="1"/>
      <c r="DG2149" s="1"/>
    </row>
    <row r="2150" spans="1:111" x14ac:dyDescent="0.4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  <c r="DC2150" s="1"/>
      <c r="DD2150" s="1"/>
      <c r="DE2150" s="1"/>
      <c r="DF2150" s="1"/>
      <c r="DG2150" s="1"/>
    </row>
    <row r="2151" spans="1:111" x14ac:dyDescent="0.4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  <c r="DC2151" s="1"/>
      <c r="DD2151" s="1"/>
      <c r="DE2151" s="1"/>
      <c r="DF2151" s="1"/>
      <c r="DG2151" s="1"/>
    </row>
    <row r="2152" spans="1:111" x14ac:dyDescent="0.4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  <c r="DC2152" s="1"/>
      <c r="DD2152" s="1"/>
      <c r="DE2152" s="1"/>
      <c r="DF2152" s="1"/>
      <c r="DG2152" s="1"/>
    </row>
    <row r="2153" spans="1:111" x14ac:dyDescent="0.4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  <c r="DC2153" s="1"/>
      <c r="DD2153" s="1"/>
      <c r="DE2153" s="1"/>
      <c r="DF2153" s="1"/>
      <c r="DG2153" s="1"/>
    </row>
    <row r="2154" spans="1:111" x14ac:dyDescent="0.4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  <c r="DC2154" s="1"/>
      <c r="DD2154" s="1"/>
      <c r="DE2154" s="1"/>
      <c r="DF2154" s="1"/>
      <c r="DG2154" s="1"/>
    </row>
    <row r="2155" spans="1:111" x14ac:dyDescent="0.4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  <c r="DC2155" s="1"/>
      <c r="DD2155" s="1"/>
      <c r="DE2155" s="1"/>
      <c r="DF2155" s="1"/>
      <c r="DG2155" s="1"/>
    </row>
    <row r="2156" spans="1:111" x14ac:dyDescent="0.4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  <c r="DC2156" s="1"/>
      <c r="DD2156" s="1"/>
      <c r="DE2156" s="1"/>
      <c r="DF2156" s="1"/>
      <c r="DG2156" s="1"/>
    </row>
    <row r="2157" spans="1:111" x14ac:dyDescent="0.4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  <c r="DC2157" s="1"/>
      <c r="DD2157" s="1"/>
      <c r="DE2157" s="1"/>
      <c r="DF2157" s="1"/>
      <c r="DG2157" s="1"/>
    </row>
    <row r="2158" spans="1:111" x14ac:dyDescent="0.4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  <c r="DC2158" s="1"/>
      <c r="DD2158" s="1"/>
      <c r="DE2158" s="1"/>
      <c r="DF2158" s="1"/>
      <c r="DG2158" s="1"/>
    </row>
    <row r="2159" spans="1:111" x14ac:dyDescent="0.4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  <c r="DC2159" s="1"/>
      <c r="DD2159" s="1"/>
      <c r="DE2159" s="1"/>
      <c r="DF2159" s="1"/>
      <c r="DG2159" s="1"/>
    </row>
    <row r="2160" spans="1:111" x14ac:dyDescent="0.4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  <c r="DC2160" s="1"/>
      <c r="DD2160" s="1"/>
      <c r="DE2160" s="1"/>
      <c r="DF2160" s="1"/>
      <c r="DG2160" s="1"/>
    </row>
    <row r="2161" spans="1:111" x14ac:dyDescent="0.4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  <c r="DF2161" s="1"/>
      <c r="DG2161" s="1"/>
    </row>
    <row r="2162" spans="1:111" x14ac:dyDescent="0.4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  <c r="DC2162" s="1"/>
      <c r="DD2162" s="1"/>
      <c r="DE2162" s="1"/>
      <c r="DF2162" s="1"/>
      <c r="DG2162" s="1"/>
    </row>
    <row r="2163" spans="1:111" x14ac:dyDescent="0.4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  <c r="DC2163" s="1"/>
      <c r="DD2163" s="1"/>
      <c r="DE2163" s="1"/>
      <c r="DF2163" s="1"/>
      <c r="DG2163" s="1"/>
    </row>
    <row r="2164" spans="1:111" x14ac:dyDescent="0.4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  <c r="BU2164" s="1"/>
      <c r="BV2164" s="1"/>
      <c r="BW2164" s="1"/>
      <c r="BX2164" s="1"/>
      <c r="BY2164" s="1"/>
      <c r="BZ2164" s="1"/>
      <c r="CA2164" s="1"/>
      <c r="CB2164" s="1"/>
      <c r="CC2164" s="1"/>
      <c r="CD2164" s="1"/>
      <c r="CE2164" s="1"/>
      <c r="CF2164" s="1"/>
      <c r="CG2164" s="1"/>
      <c r="CH2164" s="1"/>
      <c r="CI2164" s="1"/>
      <c r="CJ2164" s="1"/>
      <c r="CK2164" s="1"/>
      <c r="CL2164" s="1"/>
      <c r="CM2164" s="1"/>
      <c r="CN2164" s="1"/>
      <c r="CO2164" s="1"/>
      <c r="CP2164" s="1"/>
      <c r="CQ2164" s="1"/>
      <c r="CR2164" s="1"/>
      <c r="CS2164" s="1"/>
      <c r="CT2164" s="1"/>
      <c r="CU2164" s="1"/>
      <c r="CV2164" s="1"/>
      <c r="CW2164" s="1"/>
      <c r="CX2164" s="1"/>
      <c r="CY2164" s="1"/>
      <c r="CZ2164" s="1"/>
      <c r="DA2164" s="1"/>
      <c r="DB2164" s="1"/>
      <c r="DC2164" s="1"/>
      <c r="DD2164" s="1"/>
      <c r="DE2164" s="1"/>
      <c r="DF2164" s="1"/>
      <c r="DG2164" s="1"/>
    </row>
    <row r="2165" spans="1:111" x14ac:dyDescent="0.4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  <c r="DC2165" s="1"/>
      <c r="DD2165" s="1"/>
      <c r="DE2165" s="1"/>
      <c r="DF2165" s="1"/>
      <c r="DG2165" s="1"/>
    </row>
    <row r="2166" spans="1:111" x14ac:dyDescent="0.4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  <c r="BU2166" s="1"/>
      <c r="BV2166" s="1"/>
      <c r="BW2166" s="1"/>
      <c r="BX2166" s="1"/>
      <c r="BY2166" s="1"/>
      <c r="BZ2166" s="1"/>
      <c r="CA2166" s="1"/>
      <c r="CB2166" s="1"/>
      <c r="CC2166" s="1"/>
      <c r="CD2166" s="1"/>
      <c r="CE2166" s="1"/>
      <c r="CF2166" s="1"/>
      <c r="CG2166" s="1"/>
      <c r="CH2166" s="1"/>
      <c r="CI2166" s="1"/>
      <c r="CJ2166" s="1"/>
      <c r="CK2166" s="1"/>
      <c r="CL2166" s="1"/>
      <c r="CM2166" s="1"/>
      <c r="CN2166" s="1"/>
      <c r="CO2166" s="1"/>
      <c r="CP2166" s="1"/>
      <c r="CQ2166" s="1"/>
      <c r="CR2166" s="1"/>
      <c r="CS2166" s="1"/>
      <c r="CT2166" s="1"/>
      <c r="CU2166" s="1"/>
      <c r="CV2166" s="1"/>
      <c r="CW2166" s="1"/>
      <c r="CX2166" s="1"/>
      <c r="CY2166" s="1"/>
      <c r="CZ2166" s="1"/>
      <c r="DA2166" s="1"/>
      <c r="DB2166" s="1"/>
      <c r="DC2166" s="1"/>
      <c r="DD2166" s="1"/>
      <c r="DE2166" s="1"/>
      <c r="DF2166" s="1"/>
      <c r="DG2166" s="1"/>
    </row>
    <row r="2167" spans="1:111" x14ac:dyDescent="0.4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  <c r="DC2167" s="1"/>
      <c r="DD2167" s="1"/>
      <c r="DE2167" s="1"/>
      <c r="DF2167" s="1"/>
      <c r="DG2167" s="1"/>
    </row>
    <row r="2168" spans="1:111" x14ac:dyDescent="0.4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  <c r="DC2168" s="1"/>
      <c r="DD2168" s="1"/>
      <c r="DE2168" s="1"/>
      <c r="DF2168" s="1"/>
      <c r="DG2168" s="1"/>
    </row>
    <row r="2169" spans="1:111" x14ac:dyDescent="0.4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  <c r="BU2169" s="1"/>
      <c r="BV2169" s="1"/>
      <c r="BW2169" s="1"/>
      <c r="BX2169" s="1"/>
      <c r="BY2169" s="1"/>
      <c r="BZ2169" s="1"/>
      <c r="CA2169" s="1"/>
      <c r="CB2169" s="1"/>
      <c r="CC2169" s="1"/>
      <c r="CD2169" s="1"/>
      <c r="CE2169" s="1"/>
      <c r="CF2169" s="1"/>
      <c r="CG2169" s="1"/>
      <c r="CH2169" s="1"/>
      <c r="CI2169" s="1"/>
      <c r="CJ2169" s="1"/>
      <c r="CK2169" s="1"/>
      <c r="CL2169" s="1"/>
      <c r="CM2169" s="1"/>
      <c r="CN2169" s="1"/>
      <c r="CO2169" s="1"/>
      <c r="CP2169" s="1"/>
      <c r="CQ2169" s="1"/>
      <c r="CR2169" s="1"/>
      <c r="CS2169" s="1"/>
      <c r="CT2169" s="1"/>
      <c r="CU2169" s="1"/>
      <c r="CV2169" s="1"/>
      <c r="CW2169" s="1"/>
      <c r="CX2169" s="1"/>
      <c r="CY2169" s="1"/>
      <c r="CZ2169" s="1"/>
      <c r="DA2169" s="1"/>
      <c r="DB2169" s="1"/>
      <c r="DC2169" s="1"/>
      <c r="DD2169" s="1"/>
      <c r="DE2169" s="1"/>
      <c r="DF2169" s="1"/>
      <c r="DG2169" s="1"/>
    </row>
    <row r="2170" spans="1:111" x14ac:dyDescent="0.4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  <c r="DC2170" s="1"/>
      <c r="DD2170" s="1"/>
      <c r="DE2170" s="1"/>
      <c r="DF2170" s="1"/>
      <c r="DG2170" s="1"/>
    </row>
    <row r="2171" spans="1:111" x14ac:dyDescent="0.4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  <c r="DC2171" s="1"/>
      <c r="DD2171" s="1"/>
      <c r="DE2171" s="1"/>
      <c r="DF2171" s="1"/>
      <c r="DG2171" s="1"/>
    </row>
    <row r="2172" spans="1:111" x14ac:dyDescent="0.4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  <c r="BU2172" s="1"/>
      <c r="BV2172" s="1"/>
      <c r="BW2172" s="1"/>
      <c r="BX2172" s="1"/>
      <c r="BY2172" s="1"/>
      <c r="BZ2172" s="1"/>
      <c r="CA2172" s="1"/>
      <c r="CB2172" s="1"/>
      <c r="CC2172" s="1"/>
      <c r="CD2172" s="1"/>
      <c r="CE2172" s="1"/>
      <c r="CF2172" s="1"/>
      <c r="CG2172" s="1"/>
      <c r="CH2172" s="1"/>
      <c r="CI2172" s="1"/>
      <c r="CJ2172" s="1"/>
      <c r="CK2172" s="1"/>
      <c r="CL2172" s="1"/>
      <c r="CM2172" s="1"/>
      <c r="CN2172" s="1"/>
      <c r="CO2172" s="1"/>
      <c r="CP2172" s="1"/>
      <c r="CQ2172" s="1"/>
      <c r="CR2172" s="1"/>
      <c r="CS2172" s="1"/>
      <c r="CT2172" s="1"/>
      <c r="CU2172" s="1"/>
      <c r="CV2172" s="1"/>
      <c r="CW2172" s="1"/>
      <c r="CX2172" s="1"/>
      <c r="CY2172" s="1"/>
      <c r="CZ2172" s="1"/>
      <c r="DA2172" s="1"/>
      <c r="DB2172" s="1"/>
      <c r="DC2172" s="1"/>
      <c r="DD2172" s="1"/>
      <c r="DE2172" s="1"/>
      <c r="DF2172" s="1"/>
      <c r="DG2172" s="1"/>
    </row>
    <row r="2173" spans="1:111" x14ac:dyDescent="0.4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  <c r="DC2173" s="1"/>
      <c r="DD2173" s="1"/>
      <c r="DE2173" s="1"/>
      <c r="DF2173" s="1"/>
      <c r="DG2173" s="1"/>
    </row>
    <row r="2174" spans="1:111" x14ac:dyDescent="0.4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  <c r="DC2174" s="1"/>
      <c r="DD2174" s="1"/>
      <c r="DE2174" s="1"/>
      <c r="DF2174" s="1"/>
      <c r="DG2174" s="1"/>
    </row>
    <row r="2175" spans="1:111" x14ac:dyDescent="0.4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  <c r="DG2175" s="1"/>
    </row>
    <row r="2176" spans="1:111" x14ac:dyDescent="0.4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  <c r="BU2176" s="1"/>
      <c r="BV2176" s="1"/>
      <c r="BW2176" s="1"/>
      <c r="BX2176" s="1"/>
      <c r="BY2176" s="1"/>
      <c r="BZ2176" s="1"/>
      <c r="CA2176" s="1"/>
      <c r="CB2176" s="1"/>
      <c r="CC2176" s="1"/>
      <c r="CD2176" s="1"/>
      <c r="CE2176" s="1"/>
      <c r="CF2176" s="1"/>
      <c r="CG2176" s="1"/>
      <c r="CH2176" s="1"/>
      <c r="CI2176" s="1"/>
      <c r="CJ2176" s="1"/>
      <c r="CK2176" s="1"/>
      <c r="CL2176" s="1"/>
      <c r="CM2176" s="1"/>
      <c r="CN2176" s="1"/>
      <c r="CO2176" s="1"/>
      <c r="CP2176" s="1"/>
      <c r="CQ2176" s="1"/>
      <c r="CR2176" s="1"/>
      <c r="CS2176" s="1"/>
      <c r="CT2176" s="1"/>
      <c r="CU2176" s="1"/>
      <c r="CV2176" s="1"/>
      <c r="CW2176" s="1"/>
      <c r="CX2176" s="1"/>
      <c r="CY2176" s="1"/>
      <c r="CZ2176" s="1"/>
      <c r="DA2176" s="1"/>
      <c r="DB2176" s="1"/>
      <c r="DC2176" s="1"/>
      <c r="DD2176" s="1"/>
      <c r="DE2176" s="1"/>
      <c r="DF2176" s="1"/>
      <c r="DG2176" s="1"/>
    </row>
    <row r="2177" spans="1:111" x14ac:dyDescent="0.4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  <c r="DC2177" s="1"/>
      <c r="DD2177" s="1"/>
      <c r="DE2177" s="1"/>
      <c r="DF2177" s="1"/>
      <c r="DG2177" s="1"/>
    </row>
    <row r="2178" spans="1:111" x14ac:dyDescent="0.4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  <c r="DC2178" s="1"/>
      <c r="DD2178" s="1"/>
      <c r="DE2178" s="1"/>
      <c r="DF2178" s="1"/>
      <c r="DG2178" s="1"/>
    </row>
    <row r="2179" spans="1:111" x14ac:dyDescent="0.4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  <c r="DC2179" s="1"/>
      <c r="DD2179" s="1"/>
      <c r="DE2179" s="1"/>
      <c r="DF2179" s="1"/>
      <c r="DG2179" s="1"/>
    </row>
    <row r="2180" spans="1:111" x14ac:dyDescent="0.4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  <c r="DC2180" s="1"/>
      <c r="DD2180" s="1"/>
      <c r="DE2180" s="1"/>
      <c r="DF2180" s="1"/>
      <c r="DG2180" s="1"/>
    </row>
    <row r="2181" spans="1:111" x14ac:dyDescent="0.4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  <c r="DF2181" s="1"/>
      <c r="DG2181" s="1"/>
    </row>
    <row r="2182" spans="1:111" x14ac:dyDescent="0.4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  <c r="DC2182" s="1"/>
      <c r="DD2182" s="1"/>
      <c r="DE2182" s="1"/>
      <c r="DF2182" s="1"/>
      <c r="DG2182" s="1"/>
    </row>
    <row r="2183" spans="1:111" x14ac:dyDescent="0.4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  <c r="DC2183" s="1"/>
      <c r="DD2183" s="1"/>
      <c r="DE2183" s="1"/>
      <c r="DF2183" s="1"/>
      <c r="DG2183" s="1"/>
    </row>
    <row r="2184" spans="1:111" x14ac:dyDescent="0.4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  <c r="DC2184" s="1"/>
      <c r="DD2184" s="1"/>
      <c r="DE2184" s="1"/>
      <c r="DF2184" s="1"/>
      <c r="DG2184" s="1"/>
    </row>
    <row r="2185" spans="1:111" x14ac:dyDescent="0.4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  <c r="DG2185" s="1"/>
    </row>
    <row r="2186" spans="1:111" x14ac:dyDescent="0.4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  <c r="DC2186" s="1"/>
      <c r="DD2186" s="1"/>
      <c r="DE2186" s="1"/>
      <c r="DF2186" s="1"/>
      <c r="DG2186" s="1"/>
    </row>
    <row r="2187" spans="1:111" x14ac:dyDescent="0.4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  <c r="DC2187" s="1"/>
      <c r="DD2187" s="1"/>
      <c r="DE2187" s="1"/>
      <c r="DF2187" s="1"/>
      <c r="DG2187" s="1"/>
    </row>
    <row r="2188" spans="1:111" x14ac:dyDescent="0.4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  <c r="DC2188" s="1"/>
      <c r="DD2188" s="1"/>
      <c r="DE2188" s="1"/>
      <c r="DF2188" s="1"/>
      <c r="DG2188" s="1"/>
    </row>
    <row r="2189" spans="1:111" x14ac:dyDescent="0.4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  <c r="DC2189" s="1"/>
      <c r="DD2189" s="1"/>
      <c r="DE2189" s="1"/>
      <c r="DF2189" s="1"/>
      <c r="DG2189" s="1"/>
    </row>
    <row r="2190" spans="1:111" x14ac:dyDescent="0.4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  <c r="DC2190" s="1"/>
      <c r="DD2190" s="1"/>
      <c r="DE2190" s="1"/>
      <c r="DF2190" s="1"/>
      <c r="DG2190" s="1"/>
    </row>
    <row r="2191" spans="1:111" x14ac:dyDescent="0.4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  <c r="DC2191" s="1"/>
      <c r="DD2191" s="1"/>
      <c r="DE2191" s="1"/>
      <c r="DF2191" s="1"/>
      <c r="DG2191" s="1"/>
    </row>
    <row r="2192" spans="1:111" x14ac:dyDescent="0.4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  <c r="DC2192" s="1"/>
      <c r="DD2192" s="1"/>
      <c r="DE2192" s="1"/>
      <c r="DF2192" s="1"/>
      <c r="DG2192" s="1"/>
    </row>
    <row r="2193" spans="1:111" x14ac:dyDescent="0.4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  <c r="DC2193" s="1"/>
      <c r="DD2193" s="1"/>
      <c r="DE2193" s="1"/>
      <c r="DF2193" s="1"/>
      <c r="DG2193" s="1"/>
    </row>
    <row r="2194" spans="1:111" x14ac:dyDescent="0.4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  <c r="BU2194" s="1"/>
      <c r="BV2194" s="1"/>
      <c r="BW2194" s="1"/>
      <c r="BX2194" s="1"/>
      <c r="BY2194" s="1"/>
      <c r="BZ2194" s="1"/>
      <c r="CA2194" s="1"/>
      <c r="CB2194" s="1"/>
      <c r="CC2194" s="1"/>
      <c r="CD2194" s="1"/>
      <c r="CE2194" s="1"/>
      <c r="CF2194" s="1"/>
      <c r="CG2194" s="1"/>
      <c r="CH2194" s="1"/>
      <c r="CI2194" s="1"/>
      <c r="CJ2194" s="1"/>
      <c r="CK2194" s="1"/>
      <c r="CL2194" s="1"/>
      <c r="CM2194" s="1"/>
      <c r="CN2194" s="1"/>
      <c r="CO2194" s="1"/>
      <c r="CP2194" s="1"/>
      <c r="CQ2194" s="1"/>
      <c r="CR2194" s="1"/>
      <c r="CS2194" s="1"/>
      <c r="CT2194" s="1"/>
      <c r="CU2194" s="1"/>
      <c r="CV2194" s="1"/>
      <c r="CW2194" s="1"/>
      <c r="CX2194" s="1"/>
      <c r="CY2194" s="1"/>
      <c r="CZ2194" s="1"/>
      <c r="DA2194" s="1"/>
      <c r="DB2194" s="1"/>
      <c r="DC2194" s="1"/>
      <c r="DD2194" s="1"/>
      <c r="DE2194" s="1"/>
      <c r="DF2194" s="1"/>
      <c r="DG2194" s="1"/>
    </row>
    <row r="2195" spans="1:111" x14ac:dyDescent="0.4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  <c r="BU2195" s="1"/>
      <c r="BV2195" s="1"/>
      <c r="BW2195" s="1"/>
      <c r="BX2195" s="1"/>
      <c r="BY2195" s="1"/>
      <c r="BZ2195" s="1"/>
      <c r="CA2195" s="1"/>
      <c r="CB2195" s="1"/>
      <c r="CC2195" s="1"/>
      <c r="CD2195" s="1"/>
      <c r="CE2195" s="1"/>
      <c r="CF2195" s="1"/>
      <c r="CG2195" s="1"/>
      <c r="CH2195" s="1"/>
      <c r="CI2195" s="1"/>
      <c r="CJ2195" s="1"/>
      <c r="CK2195" s="1"/>
      <c r="CL2195" s="1"/>
      <c r="CM2195" s="1"/>
      <c r="CN2195" s="1"/>
      <c r="CO2195" s="1"/>
      <c r="CP2195" s="1"/>
      <c r="CQ2195" s="1"/>
      <c r="CR2195" s="1"/>
      <c r="CS2195" s="1"/>
      <c r="CT2195" s="1"/>
      <c r="CU2195" s="1"/>
      <c r="CV2195" s="1"/>
      <c r="CW2195" s="1"/>
      <c r="CX2195" s="1"/>
      <c r="CY2195" s="1"/>
      <c r="CZ2195" s="1"/>
      <c r="DA2195" s="1"/>
      <c r="DB2195" s="1"/>
      <c r="DC2195" s="1"/>
      <c r="DD2195" s="1"/>
      <c r="DE2195" s="1"/>
      <c r="DF2195" s="1"/>
      <c r="DG2195" s="1"/>
    </row>
    <row r="2196" spans="1:111" x14ac:dyDescent="0.4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  <c r="BU2196" s="1"/>
      <c r="BV2196" s="1"/>
      <c r="BW2196" s="1"/>
      <c r="BX2196" s="1"/>
      <c r="BY2196" s="1"/>
      <c r="BZ2196" s="1"/>
      <c r="CA2196" s="1"/>
      <c r="CB2196" s="1"/>
      <c r="CC2196" s="1"/>
      <c r="CD2196" s="1"/>
      <c r="CE2196" s="1"/>
      <c r="CF2196" s="1"/>
      <c r="CG2196" s="1"/>
      <c r="CH2196" s="1"/>
      <c r="CI2196" s="1"/>
      <c r="CJ2196" s="1"/>
      <c r="CK2196" s="1"/>
      <c r="CL2196" s="1"/>
      <c r="CM2196" s="1"/>
      <c r="CN2196" s="1"/>
      <c r="CO2196" s="1"/>
      <c r="CP2196" s="1"/>
      <c r="CQ2196" s="1"/>
      <c r="CR2196" s="1"/>
      <c r="CS2196" s="1"/>
      <c r="CT2196" s="1"/>
      <c r="CU2196" s="1"/>
      <c r="CV2196" s="1"/>
      <c r="CW2196" s="1"/>
      <c r="CX2196" s="1"/>
      <c r="CY2196" s="1"/>
      <c r="CZ2196" s="1"/>
      <c r="DA2196" s="1"/>
      <c r="DB2196" s="1"/>
      <c r="DC2196" s="1"/>
      <c r="DD2196" s="1"/>
      <c r="DE2196" s="1"/>
      <c r="DF2196" s="1"/>
      <c r="DG2196" s="1"/>
    </row>
    <row r="2197" spans="1:111" x14ac:dyDescent="0.4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  <c r="BU2197" s="1"/>
      <c r="BV2197" s="1"/>
      <c r="BW2197" s="1"/>
      <c r="BX2197" s="1"/>
      <c r="BY2197" s="1"/>
      <c r="BZ2197" s="1"/>
      <c r="CA2197" s="1"/>
      <c r="CB2197" s="1"/>
      <c r="CC2197" s="1"/>
      <c r="CD2197" s="1"/>
      <c r="CE2197" s="1"/>
      <c r="CF2197" s="1"/>
      <c r="CG2197" s="1"/>
      <c r="CH2197" s="1"/>
      <c r="CI2197" s="1"/>
      <c r="CJ2197" s="1"/>
      <c r="CK2197" s="1"/>
      <c r="CL2197" s="1"/>
      <c r="CM2197" s="1"/>
      <c r="CN2197" s="1"/>
      <c r="CO2197" s="1"/>
      <c r="CP2197" s="1"/>
      <c r="CQ2197" s="1"/>
      <c r="CR2197" s="1"/>
      <c r="CS2197" s="1"/>
      <c r="CT2197" s="1"/>
      <c r="CU2197" s="1"/>
      <c r="CV2197" s="1"/>
      <c r="CW2197" s="1"/>
      <c r="CX2197" s="1"/>
      <c r="CY2197" s="1"/>
      <c r="CZ2197" s="1"/>
      <c r="DA2197" s="1"/>
      <c r="DB2197" s="1"/>
      <c r="DC2197" s="1"/>
      <c r="DD2197" s="1"/>
      <c r="DE2197" s="1"/>
      <c r="DF2197" s="1"/>
      <c r="DG2197" s="1"/>
    </row>
    <row r="2198" spans="1:111" x14ac:dyDescent="0.4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  <c r="DF2198" s="1"/>
      <c r="DG2198" s="1"/>
    </row>
    <row r="2199" spans="1:111" x14ac:dyDescent="0.4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  <c r="DC2199" s="1"/>
      <c r="DD2199" s="1"/>
      <c r="DE2199" s="1"/>
      <c r="DF2199" s="1"/>
      <c r="DG2199" s="1"/>
    </row>
    <row r="2200" spans="1:111" x14ac:dyDescent="0.4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  <c r="DC2200" s="1"/>
      <c r="DD2200" s="1"/>
      <c r="DE2200" s="1"/>
      <c r="DF2200" s="1"/>
      <c r="DG2200" s="1"/>
    </row>
    <row r="2201" spans="1:111" x14ac:dyDescent="0.4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  <c r="DC2201" s="1"/>
      <c r="DD2201" s="1"/>
      <c r="DE2201" s="1"/>
      <c r="DF2201" s="1"/>
      <c r="DG2201" s="1"/>
    </row>
    <row r="2202" spans="1:111" x14ac:dyDescent="0.4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  <c r="DC2202" s="1"/>
      <c r="DD2202" s="1"/>
      <c r="DE2202" s="1"/>
      <c r="DF2202" s="1"/>
      <c r="DG2202" s="1"/>
    </row>
    <row r="2203" spans="1:111" x14ac:dyDescent="0.4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  <c r="DC2203" s="1"/>
      <c r="DD2203" s="1"/>
      <c r="DE2203" s="1"/>
      <c r="DF2203" s="1"/>
      <c r="DG2203" s="1"/>
    </row>
    <row r="2204" spans="1:111" x14ac:dyDescent="0.4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  <c r="BU2204" s="1"/>
      <c r="BV2204" s="1"/>
      <c r="BW2204" s="1"/>
      <c r="BX2204" s="1"/>
      <c r="BY2204" s="1"/>
      <c r="BZ2204" s="1"/>
      <c r="CA2204" s="1"/>
      <c r="CB2204" s="1"/>
      <c r="CC2204" s="1"/>
      <c r="CD2204" s="1"/>
      <c r="CE2204" s="1"/>
      <c r="CF2204" s="1"/>
      <c r="CG2204" s="1"/>
      <c r="CH2204" s="1"/>
      <c r="CI2204" s="1"/>
      <c r="CJ2204" s="1"/>
      <c r="CK2204" s="1"/>
      <c r="CL2204" s="1"/>
      <c r="CM2204" s="1"/>
      <c r="CN2204" s="1"/>
      <c r="CO2204" s="1"/>
      <c r="CP2204" s="1"/>
      <c r="CQ2204" s="1"/>
      <c r="CR2204" s="1"/>
      <c r="CS2204" s="1"/>
      <c r="CT2204" s="1"/>
      <c r="CU2204" s="1"/>
      <c r="CV2204" s="1"/>
      <c r="CW2204" s="1"/>
      <c r="CX2204" s="1"/>
      <c r="CY2204" s="1"/>
      <c r="CZ2204" s="1"/>
      <c r="DA2204" s="1"/>
      <c r="DB2204" s="1"/>
      <c r="DC2204" s="1"/>
      <c r="DD2204" s="1"/>
      <c r="DE2204" s="1"/>
      <c r="DF2204" s="1"/>
      <c r="DG2204" s="1"/>
    </row>
    <row r="2205" spans="1:111" x14ac:dyDescent="0.4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  <c r="BU2205" s="1"/>
      <c r="BV2205" s="1"/>
      <c r="BW2205" s="1"/>
      <c r="BX2205" s="1"/>
      <c r="BY2205" s="1"/>
      <c r="BZ2205" s="1"/>
      <c r="CA2205" s="1"/>
      <c r="CB2205" s="1"/>
      <c r="CC2205" s="1"/>
      <c r="CD2205" s="1"/>
      <c r="CE2205" s="1"/>
      <c r="CF2205" s="1"/>
      <c r="CG2205" s="1"/>
      <c r="CH2205" s="1"/>
      <c r="CI2205" s="1"/>
      <c r="CJ2205" s="1"/>
      <c r="CK2205" s="1"/>
      <c r="CL2205" s="1"/>
      <c r="CM2205" s="1"/>
      <c r="CN2205" s="1"/>
      <c r="CO2205" s="1"/>
      <c r="CP2205" s="1"/>
      <c r="CQ2205" s="1"/>
      <c r="CR2205" s="1"/>
      <c r="CS2205" s="1"/>
      <c r="CT2205" s="1"/>
      <c r="CU2205" s="1"/>
      <c r="CV2205" s="1"/>
      <c r="CW2205" s="1"/>
      <c r="CX2205" s="1"/>
      <c r="CY2205" s="1"/>
      <c r="CZ2205" s="1"/>
      <c r="DA2205" s="1"/>
      <c r="DB2205" s="1"/>
      <c r="DC2205" s="1"/>
      <c r="DD2205" s="1"/>
      <c r="DE2205" s="1"/>
      <c r="DF2205" s="1"/>
      <c r="DG2205" s="1"/>
    </row>
    <row r="2206" spans="1:111" x14ac:dyDescent="0.4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  <c r="BU2206" s="1"/>
      <c r="BV2206" s="1"/>
      <c r="BW2206" s="1"/>
      <c r="BX2206" s="1"/>
      <c r="BY2206" s="1"/>
      <c r="BZ2206" s="1"/>
      <c r="CA2206" s="1"/>
      <c r="CB2206" s="1"/>
      <c r="CC2206" s="1"/>
      <c r="CD2206" s="1"/>
      <c r="CE2206" s="1"/>
      <c r="CF2206" s="1"/>
      <c r="CG2206" s="1"/>
      <c r="CH2206" s="1"/>
      <c r="CI2206" s="1"/>
      <c r="CJ2206" s="1"/>
      <c r="CK2206" s="1"/>
      <c r="CL2206" s="1"/>
      <c r="CM2206" s="1"/>
      <c r="CN2206" s="1"/>
      <c r="CO2206" s="1"/>
      <c r="CP2206" s="1"/>
      <c r="CQ2206" s="1"/>
      <c r="CR2206" s="1"/>
      <c r="CS2206" s="1"/>
      <c r="CT2206" s="1"/>
      <c r="CU2206" s="1"/>
      <c r="CV2206" s="1"/>
      <c r="CW2206" s="1"/>
      <c r="CX2206" s="1"/>
      <c r="CY2206" s="1"/>
      <c r="CZ2206" s="1"/>
      <c r="DA2206" s="1"/>
      <c r="DB2206" s="1"/>
      <c r="DC2206" s="1"/>
      <c r="DD2206" s="1"/>
      <c r="DE2206" s="1"/>
      <c r="DF2206" s="1"/>
      <c r="DG2206" s="1"/>
    </row>
    <row r="2207" spans="1:111" x14ac:dyDescent="0.4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  <c r="BU2207" s="1"/>
      <c r="BV2207" s="1"/>
      <c r="BW2207" s="1"/>
      <c r="BX2207" s="1"/>
      <c r="BY2207" s="1"/>
      <c r="BZ2207" s="1"/>
      <c r="CA2207" s="1"/>
      <c r="CB2207" s="1"/>
      <c r="CC2207" s="1"/>
      <c r="CD2207" s="1"/>
      <c r="CE2207" s="1"/>
      <c r="CF2207" s="1"/>
      <c r="CG2207" s="1"/>
      <c r="CH2207" s="1"/>
      <c r="CI2207" s="1"/>
      <c r="CJ2207" s="1"/>
      <c r="CK2207" s="1"/>
      <c r="CL2207" s="1"/>
      <c r="CM2207" s="1"/>
      <c r="CN2207" s="1"/>
      <c r="CO2207" s="1"/>
      <c r="CP2207" s="1"/>
      <c r="CQ2207" s="1"/>
      <c r="CR2207" s="1"/>
      <c r="CS2207" s="1"/>
      <c r="CT2207" s="1"/>
      <c r="CU2207" s="1"/>
      <c r="CV2207" s="1"/>
      <c r="CW2207" s="1"/>
      <c r="CX2207" s="1"/>
      <c r="CY2207" s="1"/>
      <c r="CZ2207" s="1"/>
      <c r="DA2207" s="1"/>
      <c r="DB2207" s="1"/>
      <c r="DC2207" s="1"/>
      <c r="DD2207" s="1"/>
      <c r="DE2207" s="1"/>
      <c r="DF2207" s="1"/>
      <c r="DG2207" s="1"/>
    </row>
    <row r="2208" spans="1:111" x14ac:dyDescent="0.4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  <c r="DC2208" s="1"/>
      <c r="DD2208" s="1"/>
      <c r="DE2208" s="1"/>
      <c r="DF2208" s="1"/>
      <c r="DG2208" s="1"/>
    </row>
    <row r="2209" spans="1:111" x14ac:dyDescent="0.4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  <c r="BU2209" s="1"/>
      <c r="BV2209" s="1"/>
      <c r="BW2209" s="1"/>
      <c r="BX2209" s="1"/>
      <c r="BY2209" s="1"/>
      <c r="BZ2209" s="1"/>
      <c r="CA2209" s="1"/>
      <c r="CB2209" s="1"/>
      <c r="CC2209" s="1"/>
      <c r="CD2209" s="1"/>
      <c r="CE2209" s="1"/>
      <c r="CF2209" s="1"/>
      <c r="CG2209" s="1"/>
      <c r="CH2209" s="1"/>
      <c r="CI2209" s="1"/>
      <c r="CJ2209" s="1"/>
      <c r="CK2209" s="1"/>
      <c r="CL2209" s="1"/>
      <c r="CM2209" s="1"/>
      <c r="CN2209" s="1"/>
      <c r="CO2209" s="1"/>
      <c r="CP2209" s="1"/>
      <c r="CQ2209" s="1"/>
      <c r="CR2209" s="1"/>
      <c r="CS2209" s="1"/>
      <c r="CT2209" s="1"/>
      <c r="CU2209" s="1"/>
      <c r="CV2209" s="1"/>
      <c r="CW2209" s="1"/>
      <c r="CX2209" s="1"/>
      <c r="CY2209" s="1"/>
      <c r="CZ2209" s="1"/>
      <c r="DA2209" s="1"/>
      <c r="DB2209" s="1"/>
      <c r="DC2209" s="1"/>
      <c r="DD2209" s="1"/>
      <c r="DE2209" s="1"/>
      <c r="DF2209" s="1"/>
      <c r="DG2209" s="1"/>
    </row>
    <row r="2210" spans="1:111" x14ac:dyDescent="0.4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  <c r="BU2210" s="1"/>
      <c r="BV2210" s="1"/>
      <c r="BW2210" s="1"/>
      <c r="BX2210" s="1"/>
      <c r="BY2210" s="1"/>
      <c r="BZ2210" s="1"/>
      <c r="CA2210" s="1"/>
      <c r="CB2210" s="1"/>
      <c r="CC2210" s="1"/>
      <c r="CD2210" s="1"/>
      <c r="CE2210" s="1"/>
      <c r="CF2210" s="1"/>
      <c r="CG2210" s="1"/>
      <c r="CH2210" s="1"/>
      <c r="CI2210" s="1"/>
      <c r="CJ2210" s="1"/>
      <c r="CK2210" s="1"/>
      <c r="CL2210" s="1"/>
      <c r="CM2210" s="1"/>
      <c r="CN2210" s="1"/>
      <c r="CO2210" s="1"/>
      <c r="CP2210" s="1"/>
      <c r="CQ2210" s="1"/>
      <c r="CR2210" s="1"/>
      <c r="CS2210" s="1"/>
      <c r="CT2210" s="1"/>
      <c r="CU2210" s="1"/>
      <c r="CV2210" s="1"/>
      <c r="CW2210" s="1"/>
      <c r="CX2210" s="1"/>
      <c r="CY2210" s="1"/>
      <c r="CZ2210" s="1"/>
      <c r="DA2210" s="1"/>
      <c r="DB2210" s="1"/>
      <c r="DC2210" s="1"/>
      <c r="DD2210" s="1"/>
      <c r="DE2210" s="1"/>
      <c r="DF2210" s="1"/>
      <c r="DG2210" s="1"/>
    </row>
    <row r="2211" spans="1:111" x14ac:dyDescent="0.4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  <c r="DC2211" s="1"/>
      <c r="DD2211" s="1"/>
      <c r="DE2211" s="1"/>
      <c r="DF2211" s="1"/>
      <c r="DG2211" s="1"/>
    </row>
    <row r="2212" spans="1:111" x14ac:dyDescent="0.4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  <c r="BU2212" s="1"/>
      <c r="BV2212" s="1"/>
      <c r="BW2212" s="1"/>
      <c r="BX2212" s="1"/>
      <c r="BY2212" s="1"/>
      <c r="BZ2212" s="1"/>
      <c r="CA2212" s="1"/>
      <c r="CB2212" s="1"/>
      <c r="CC2212" s="1"/>
      <c r="CD2212" s="1"/>
      <c r="CE2212" s="1"/>
      <c r="CF2212" s="1"/>
      <c r="CG2212" s="1"/>
      <c r="CH2212" s="1"/>
      <c r="CI2212" s="1"/>
      <c r="CJ2212" s="1"/>
      <c r="CK2212" s="1"/>
      <c r="CL2212" s="1"/>
      <c r="CM2212" s="1"/>
      <c r="CN2212" s="1"/>
      <c r="CO2212" s="1"/>
      <c r="CP2212" s="1"/>
      <c r="CQ2212" s="1"/>
      <c r="CR2212" s="1"/>
      <c r="CS2212" s="1"/>
      <c r="CT2212" s="1"/>
      <c r="CU2212" s="1"/>
      <c r="CV2212" s="1"/>
      <c r="CW2212" s="1"/>
      <c r="CX2212" s="1"/>
      <c r="CY2212" s="1"/>
      <c r="CZ2212" s="1"/>
      <c r="DA2212" s="1"/>
      <c r="DB2212" s="1"/>
      <c r="DC2212" s="1"/>
      <c r="DD2212" s="1"/>
      <c r="DE2212" s="1"/>
      <c r="DF2212" s="1"/>
      <c r="DG2212" s="1"/>
    </row>
    <row r="2213" spans="1:111" x14ac:dyDescent="0.4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  <c r="BU2213" s="1"/>
      <c r="BV2213" s="1"/>
      <c r="BW2213" s="1"/>
      <c r="BX2213" s="1"/>
      <c r="BY2213" s="1"/>
      <c r="BZ2213" s="1"/>
      <c r="CA2213" s="1"/>
      <c r="CB2213" s="1"/>
      <c r="CC2213" s="1"/>
      <c r="CD2213" s="1"/>
      <c r="CE2213" s="1"/>
      <c r="CF2213" s="1"/>
      <c r="CG2213" s="1"/>
      <c r="CH2213" s="1"/>
      <c r="CI2213" s="1"/>
      <c r="CJ2213" s="1"/>
      <c r="CK2213" s="1"/>
      <c r="CL2213" s="1"/>
      <c r="CM2213" s="1"/>
      <c r="CN2213" s="1"/>
      <c r="CO2213" s="1"/>
      <c r="CP2213" s="1"/>
      <c r="CQ2213" s="1"/>
      <c r="CR2213" s="1"/>
      <c r="CS2213" s="1"/>
      <c r="CT2213" s="1"/>
      <c r="CU2213" s="1"/>
      <c r="CV2213" s="1"/>
      <c r="CW2213" s="1"/>
      <c r="CX2213" s="1"/>
      <c r="CY2213" s="1"/>
      <c r="CZ2213" s="1"/>
      <c r="DA2213" s="1"/>
      <c r="DB2213" s="1"/>
      <c r="DC2213" s="1"/>
      <c r="DD2213" s="1"/>
      <c r="DE2213" s="1"/>
      <c r="DF2213" s="1"/>
      <c r="DG2213" s="1"/>
    </row>
    <row r="2214" spans="1:111" x14ac:dyDescent="0.4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  <c r="BU2214" s="1"/>
      <c r="BV2214" s="1"/>
      <c r="BW2214" s="1"/>
      <c r="BX2214" s="1"/>
      <c r="BY2214" s="1"/>
      <c r="BZ2214" s="1"/>
      <c r="CA2214" s="1"/>
      <c r="CB2214" s="1"/>
      <c r="CC2214" s="1"/>
      <c r="CD2214" s="1"/>
      <c r="CE2214" s="1"/>
      <c r="CF2214" s="1"/>
      <c r="CG2214" s="1"/>
      <c r="CH2214" s="1"/>
      <c r="CI2214" s="1"/>
      <c r="CJ2214" s="1"/>
      <c r="CK2214" s="1"/>
      <c r="CL2214" s="1"/>
      <c r="CM2214" s="1"/>
      <c r="CN2214" s="1"/>
      <c r="CO2214" s="1"/>
      <c r="CP2214" s="1"/>
      <c r="CQ2214" s="1"/>
      <c r="CR2214" s="1"/>
      <c r="CS2214" s="1"/>
      <c r="CT2214" s="1"/>
      <c r="CU2214" s="1"/>
      <c r="CV2214" s="1"/>
      <c r="CW2214" s="1"/>
      <c r="CX2214" s="1"/>
      <c r="CY2214" s="1"/>
      <c r="CZ2214" s="1"/>
      <c r="DA2214" s="1"/>
      <c r="DB2214" s="1"/>
      <c r="DC2214" s="1"/>
      <c r="DD2214" s="1"/>
      <c r="DE2214" s="1"/>
      <c r="DF2214" s="1"/>
      <c r="DG2214" s="1"/>
    </row>
    <row r="2215" spans="1:111" x14ac:dyDescent="0.4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  <c r="BU2215" s="1"/>
      <c r="BV2215" s="1"/>
      <c r="BW2215" s="1"/>
      <c r="BX2215" s="1"/>
      <c r="BY2215" s="1"/>
      <c r="BZ2215" s="1"/>
      <c r="CA2215" s="1"/>
      <c r="CB2215" s="1"/>
      <c r="CC2215" s="1"/>
      <c r="CD2215" s="1"/>
      <c r="CE2215" s="1"/>
      <c r="CF2215" s="1"/>
      <c r="CG2215" s="1"/>
      <c r="CH2215" s="1"/>
      <c r="CI2215" s="1"/>
      <c r="CJ2215" s="1"/>
      <c r="CK2215" s="1"/>
      <c r="CL2215" s="1"/>
      <c r="CM2215" s="1"/>
      <c r="CN2215" s="1"/>
      <c r="CO2215" s="1"/>
      <c r="CP2215" s="1"/>
      <c r="CQ2215" s="1"/>
      <c r="CR2215" s="1"/>
      <c r="CS2215" s="1"/>
      <c r="CT2215" s="1"/>
      <c r="CU2215" s="1"/>
      <c r="CV2215" s="1"/>
      <c r="CW2215" s="1"/>
      <c r="CX2215" s="1"/>
      <c r="CY2215" s="1"/>
      <c r="CZ2215" s="1"/>
      <c r="DA2215" s="1"/>
      <c r="DB2215" s="1"/>
      <c r="DC2215" s="1"/>
      <c r="DD2215" s="1"/>
      <c r="DE2215" s="1"/>
      <c r="DF2215" s="1"/>
      <c r="DG2215" s="1"/>
    </row>
    <row r="2216" spans="1:111" x14ac:dyDescent="0.4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  <c r="DC2216" s="1"/>
      <c r="DD2216" s="1"/>
      <c r="DE2216" s="1"/>
      <c r="DF2216" s="1"/>
      <c r="DG2216" s="1"/>
    </row>
    <row r="2217" spans="1:111" x14ac:dyDescent="0.4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  <c r="DC2217" s="1"/>
      <c r="DD2217" s="1"/>
      <c r="DE2217" s="1"/>
      <c r="DF2217" s="1"/>
      <c r="DG2217" s="1"/>
    </row>
    <row r="2218" spans="1:111" x14ac:dyDescent="0.4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  <c r="DC2218" s="1"/>
      <c r="DD2218" s="1"/>
      <c r="DE2218" s="1"/>
      <c r="DF2218" s="1"/>
      <c r="DG2218" s="1"/>
    </row>
    <row r="2219" spans="1:111" x14ac:dyDescent="0.4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  <c r="DC2219" s="1"/>
      <c r="DD2219" s="1"/>
      <c r="DE2219" s="1"/>
      <c r="DF2219" s="1"/>
      <c r="DG2219" s="1"/>
    </row>
    <row r="2220" spans="1:111" x14ac:dyDescent="0.4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  <c r="DC2220" s="1"/>
      <c r="DD2220" s="1"/>
      <c r="DE2220" s="1"/>
      <c r="DF2220" s="1"/>
      <c r="DG2220" s="1"/>
    </row>
    <row r="2221" spans="1:111" x14ac:dyDescent="0.4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  <c r="BU2221" s="1"/>
      <c r="BV2221" s="1"/>
      <c r="BW2221" s="1"/>
      <c r="BX2221" s="1"/>
      <c r="BY2221" s="1"/>
      <c r="BZ2221" s="1"/>
      <c r="CA2221" s="1"/>
      <c r="CB2221" s="1"/>
      <c r="CC2221" s="1"/>
      <c r="CD2221" s="1"/>
      <c r="CE2221" s="1"/>
      <c r="CF2221" s="1"/>
      <c r="CG2221" s="1"/>
      <c r="CH2221" s="1"/>
      <c r="CI2221" s="1"/>
      <c r="CJ2221" s="1"/>
      <c r="CK2221" s="1"/>
      <c r="CL2221" s="1"/>
      <c r="CM2221" s="1"/>
      <c r="CN2221" s="1"/>
      <c r="CO2221" s="1"/>
      <c r="CP2221" s="1"/>
      <c r="CQ2221" s="1"/>
      <c r="CR2221" s="1"/>
      <c r="CS2221" s="1"/>
      <c r="CT2221" s="1"/>
      <c r="CU2221" s="1"/>
      <c r="CV2221" s="1"/>
      <c r="CW2221" s="1"/>
      <c r="CX2221" s="1"/>
      <c r="CY2221" s="1"/>
      <c r="CZ2221" s="1"/>
      <c r="DA2221" s="1"/>
      <c r="DB2221" s="1"/>
      <c r="DC2221" s="1"/>
      <c r="DD2221" s="1"/>
      <c r="DE2221" s="1"/>
      <c r="DF2221" s="1"/>
      <c r="DG2221" s="1"/>
    </row>
    <row r="2222" spans="1:111" x14ac:dyDescent="0.4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  <c r="BU2222" s="1"/>
      <c r="BV2222" s="1"/>
      <c r="BW2222" s="1"/>
      <c r="BX2222" s="1"/>
      <c r="BY2222" s="1"/>
      <c r="BZ2222" s="1"/>
      <c r="CA2222" s="1"/>
      <c r="CB2222" s="1"/>
      <c r="CC2222" s="1"/>
      <c r="CD2222" s="1"/>
      <c r="CE2222" s="1"/>
      <c r="CF2222" s="1"/>
      <c r="CG2222" s="1"/>
      <c r="CH2222" s="1"/>
      <c r="CI2222" s="1"/>
      <c r="CJ2222" s="1"/>
      <c r="CK2222" s="1"/>
      <c r="CL2222" s="1"/>
      <c r="CM2222" s="1"/>
      <c r="CN2222" s="1"/>
      <c r="CO2222" s="1"/>
      <c r="CP2222" s="1"/>
      <c r="CQ2222" s="1"/>
      <c r="CR2222" s="1"/>
      <c r="CS2222" s="1"/>
      <c r="CT2222" s="1"/>
      <c r="CU2222" s="1"/>
      <c r="CV2222" s="1"/>
      <c r="CW2222" s="1"/>
      <c r="CX2222" s="1"/>
      <c r="CY2222" s="1"/>
      <c r="CZ2222" s="1"/>
      <c r="DA2222" s="1"/>
      <c r="DB2222" s="1"/>
      <c r="DC2222" s="1"/>
      <c r="DD2222" s="1"/>
      <c r="DE2222" s="1"/>
      <c r="DF2222" s="1"/>
      <c r="DG2222" s="1"/>
    </row>
    <row r="2223" spans="1:111" x14ac:dyDescent="0.4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  <c r="BU2223" s="1"/>
      <c r="BV2223" s="1"/>
      <c r="BW2223" s="1"/>
      <c r="BX2223" s="1"/>
      <c r="BY2223" s="1"/>
      <c r="BZ2223" s="1"/>
      <c r="CA2223" s="1"/>
      <c r="CB2223" s="1"/>
      <c r="CC2223" s="1"/>
      <c r="CD2223" s="1"/>
      <c r="CE2223" s="1"/>
      <c r="CF2223" s="1"/>
      <c r="CG2223" s="1"/>
      <c r="CH2223" s="1"/>
      <c r="CI2223" s="1"/>
      <c r="CJ2223" s="1"/>
      <c r="CK2223" s="1"/>
      <c r="CL2223" s="1"/>
      <c r="CM2223" s="1"/>
      <c r="CN2223" s="1"/>
      <c r="CO2223" s="1"/>
      <c r="CP2223" s="1"/>
      <c r="CQ2223" s="1"/>
      <c r="CR2223" s="1"/>
      <c r="CS2223" s="1"/>
      <c r="CT2223" s="1"/>
      <c r="CU2223" s="1"/>
      <c r="CV2223" s="1"/>
      <c r="CW2223" s="1"/>
      <c r="CX2223" s="1"/>
      <c r="CY2223" s="1"/>
      <c r="CZ2223" s="1"/>
      <c r="DA2223" s="1"/>
      <c r="DB2223" s="1"/>
      <c r="DC2223" s="1"/>
      <c r="DD2223" s="1"/>
      <c r="DE2223" s="1"/>
      <c r="DF2223" s="1"/>
      <c r="DG2223" s="1"/>
    </row>
    <row r="2224" spans="1:111" x14ac:dyDescent="0.4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  <c r="BU2224" s="1"/>
      <c r="BV2224" s="1"/>
      <c r="BW2224" s="1"/>
      <c r="BX2224" s="1"/>
      <c r="BY2224" s="1"/>
      <c r="BZ2224" s="1"/>
      <c r="CA2224" s="1"/>
      <c r="CB2224" s="1"/>
      <c r="CC2224" s="1"/>
      <c r="CD2224" s="1"/>
      <c r="CE2224" s="1"/>
      <c r="CF2224" s="1"/>
      <c r="CG2224" s="1"/>
      <c r="CH2224" s="1"/>
      <c r="CI2224" s="1"/>
      <c r="CJ2224" s="1"/>
      <c r="CK2224" s="1"/>
      <c r="CL2224" s="1"/>
      <c r="CM2224" s="1"/>
      <c r="CN2224" s="1"/>
      <c r="CO2224" s="1"/>
      <c r="CP2224" s="1"/>
      <c r="CQ2224" s="1"/>
      <c r="CR2224" s="1"/>
      <c r="CS2224" s="1"/>
      <c r="CT2224" s="1"/>
      <c r="CU2224" s="1"/>
      <c r="CV2224" s="1"/>
      <c r="CW2224" s="1"/>
      <c r="CX2224" s="1"/>
      <c r="CY2224" s="1"/>
      <c r="CZ2224" s="1"/>
      <c r="DA2224" s="1"/>
      <c r="DB2224" s="1"/>
      <c r="DC2224" s="1"/>
      <c r="DD2224" s="1"/>
      <c r="DE2224" s="1"/>
      <c r="DF2224" s="1"/>
      <c r="DG2224" s="1"/>
    </row>
    <row r="2225" spans="1:111" x14ac:dyDescent="0.4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  <c r="CE2225" s="1"/>
      <c r="CF2225" s="1"/>
      <c r="CG2225" s="1"/>
      <c r="CH2225" s="1"/>
      <c r="CI2225" s="1"/>
      <c r="CJ2225" s="1"/>
      <c r="CK2225" s="1"/>
      <c r="CL2225" s="1"/>
      <c r="CM2225" s="1"/>
      <c r="CN2225" s="1"/>
      <c r="CO2225" s="1"/>
      <c r="CP2225" s="1"/>
      <c r="CQ2225" s="1"/>
      <c r="CR2225" s="1"/>
      <c r="CS2225" s="1"/>
      <c r="CT2225" s="1"/>
      <c r="CU2225" s="1"/>
      <c r="CV2225" s="1"/>
      <c r="CW2225" s="1"/>
      <c r="CX2225" s="1"/>
      <c r="CY2225" s="1"/>
      <c r="CZ2225" s="1"/>
      <c r="DA2225" s="1"/>
      <c r="DB2225" s="1"/>
      <c r="DC2225" s="1"/>
      <c r="DD2225" s="1"/>
      <c r="DE2225" s="1"/>
      <c r="DF2225" s="1"/>
      <c r="DG2225" s="1"/>
    </row>
    <row r="2226" spans="1:111" x14ac:dyDescent="0.4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  <c r="DC2226" s="1"/>
      <c r="DD2226" s="1"/>
      <c r="DE2226" s="1"/>
      <c r="DF2226" s="1"/>
      <c r="DG2226" s="1"/>
    </row>
    <row r="2227" spans="1:111" x14ac:dyDescent="0.4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  <c r="BU2227" s="1"/>
      <c r="BV2227" s="1"/>
      <c r="BW2227" s="1"/>
      <c r="BX2227" s="1"/>
      <c r="BY2227" s="1"/>
      <c r="BZ2227" s="1"/>
      <c r="CA2227" s="1"/>
      <c r="CB2227" s="1"/>
      <c r="CC2227" s="1"/>
      <c r="CD2227" s="1"/>
      <c r="CE2227" s="1"/>
      <c r="CF2227" s="1"/>
      <c r="CG2227" s="1"/>
      <c r="CH2227" s="1"/>
      <c r="CI2227" s="1"/>
      <c r="CJ2227" s="1"/>
      <c r="CK2227" s="1"/>
      <c r="CL2227" s="1"/>
      <c r="CM2227" s="1"/>
      <c r="CN2227" s="1"/>
      <c r="CO2227" s="1"/>
      <c r="CP2227" s="1"/>
      <c r="CQ2227" s="1"/>
      <c r="CR2227" s="1"/>
      <c r="CS2227" s="1"/>
      <c r="CT2227" s="1"/>
      <c r="CU2227" s="1"/>
      <c r="CV2227" s="1"/>
      <c r="CW2227" s="1"/>
      <c r="CX2227" s="1"/>
      <c r="CY2227" s="1"/>
      <c r="CZ2227" s="1"/>
      <c r="DA2227" s="1"/>
      <c r="DB2227" s="1"/>
      <c r="DC2227" s="1"/>
      <c r="DD2227" s="1"/>
      <c r="DE2227" s="1"/>
      <c r="DF2227" s="1"/>
      <c r="DG2227" s="1"/>
    </row>
    <row r="2228" spans="1:111" x14ac:dyDescent="0.4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  <c r="DC2228" s="1"/>
      <c r="DD2228" s="1"/>
      <c r="DE2228" s="1"/>
      <c r="DF2228" s="1"/>
      <c r="DG2228" s="1"/>
    </row>
    <row r="2229" spans="1:111" x14ac:dyDescent="0.4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  <c r="DC2229" s="1"/>
      <c r="DD2229" s="1"/>
      <c r="DE2229" s="1"/>
      <c r="DF2229" s="1"/>
      <c r="DG2229" s="1"/>
    </row>
    <row r="2230" spans="1:111" x14ac:dyDescent="0.4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  <c r="DC2230" s="1"/>
      <c r="DD2230" s="1"/>
      <c r="DE2230" s="1"/>
      <c r="DF2230" s="1"/>
      <c r="DG2230" s="1"/>
    </row>
    <row r="2231" spans="1:111" x14ac:dyDescent="0.4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  <c r="DC2231" s="1"/>
      <c r="DD2231" s="1"/>
      <c r="DE2231" s="1"/>
      <c r="DF2231" s="1"/>
      <c r="DG2231" s="1"/>
    </row>
    <row r="2232" spans="1:111" x14ac:dyDescent="0.4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  <c r="DC2232" s="1"/>
      <c r="DD2232" s="1"/>
      <c r="DE2232" s="1"/>
      <c r="DF2232" s="1"/>
      <c r="DG2232" s="1"/>
    </row>
    <row r="2233" spans="1:111" x14ac:dyDescent="0.4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  <c r="BQ2233" s="1"/>
      <c r="BR2233" s="1"/>
      <c r="BS2233" s="1"/>
      <c r="BT2233" s="1"/>
      <c r="BU2233" s="1"/>
      <c r="BV2233" s="1"/>
      <c r="BW2233" s="1"/>
      <c r="BX2233" s="1"/>
      <c r="BY2233" s="1"/>
      <c r="BZ2233" s="1"/>
      <c r="CA2233" s="1"/>
      <c r="CB2233" s="1"/>
      <c r="CC2233" s="1"/>
      <c r="CD2233" s="1"/>
      <c r="CE2233" s="1"/>
      <c r="CF2233" s="1"/>
      <c r="CG2233" s="1"/>
      <c r="CH2233" s="1"/>
      <c r="CI2233" s="1"/>
      <c r="CJ2233" s="1"/>
      <c r="CK2233" s="1"/>
      <c r="CL2233" s="1"/>
      <c r="CM2233" s="1"/>
      <c r="CN2233" s="1"/>
      <c r="CO2233" s="1"/>
      <c r="CP2233" s="1"/>
      <c r="CQ2233" s="1"/>
      <c r="CR2233" s="1"/>
      <c r="CS2233" s="1"/>
      <c r="CT2233" s="1"/>
      <c r="CU2233" s="1"/>
      <c r="CV2233" s="1"/>
      <c r="CW2233" s="1"/>
      <c r="CX2233" s="1"/>
      <c r="CY2233" s="1"/>
      <c r="CZ2233" s="1"/>
      <c r="DA2233" s="1"/>
      <c r="DB2233" s="1"/>
      <c r="DC2233" s="1"/>
      <c r="DD2233" s="1"/>
      <c r="DE2233" s="1"/>
      <c r="DF2233" s="1"/>
      <c r="DG2233" s="1"/>
    </row>
    <row r="2234" spans="1:111" x14ac:dyDescent="0.4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  <c r="DC2234" s="1"/>
      <c r="DD2234" s="1"/>
      <c r="DE2234" s="1"/>
      <c r="DF2234" s="1"/>
      <c r="DG2234" s="1"/>
    </row>
    <row r="2235" spans="1:111" x14ac:dyDescent="0.4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  <c r="DF2235" s="1"/>
      <c r="DG2235" s="1"/>
    </row>
    <row r="2236" spans="1:111" x14ac:dyDescent="0.4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  <c r="BU2236" s="1"/>
      <c r="BV2236" s="1"/>
      <c r="BW2236" s="1"/>
      <c r="BX2236" s="1"/>
      <c r="BY2236" s="1"/>
      <c r="BZ2236" s="1"/>
      <c r="CA2236" s="1"/>
      <c r="CB2236" s="1"/>
      <c r="CC2236" s="1"/>
      <c r="CD2236" s="1"/>
      <c r="CE2236" s="1"/>
      <c r="CF2236" s="1"/>
      <c r="CG2236" s="1"/>
      <c r="CH2236" s="1"/>
      <c r="CI2236" s="1"/>
      <c r="CJ2236" s="1"/>
      <c r="CK2236" s="1"/>
      <c r="CL2236" s="1"/>
      <c r="CM2236" s="1"/>
      <c r="CN2236" s="1"/>
      <c r="CO2236" s="1"/>
      <c r="CP2236" s="1"/>
      <c r="CQ2236" s="1"/>
      <c r="CR2236" s="1"/>
      <c r="CS2236" s="1"/>
      <c r="CT2236" s="1"/>
      <c r="CU2236" s="1"/>
      <c r="CV2236" s="1"/>
      <c r="CW2236" s="1"/>
      <c r="CX2236" s="1"/>
      <c r="CY2236" s="1"/>
      <c r="CZ2236" s="1"/>
      <c r="DA2236" s="1"/>
      <c r="DB2236" s="1"/>
      <c r="DC2236" s="1"/>
      <c r="DD2236" s="1"/>
      <c r="DE2236" s="1"/>
      <c r="DF2236" s="1"/>
      <c r="DG2236" s="1"/>
    </row>
    <row r="2237" spans="1:111" x14ac:dyDescent="0.4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  <c r="DC2237" s="1"/>
      <c r="DD2237" s="1"/>
      <c r="DE2237" s="1"/>
      <c r="DF2237" s="1"/>
      <c r="DG2237" s="1"/>
    </row>
    <row r="2238" spans="1:111" x14ac:dyDescent="0.4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  <c r="BU2238" s="1"/>
      <c r="BV2238" s="1"/>
      <c r="BW2238" s="1"/>
      <c r="BX2238" s="1"/>
      <c r="BY2238" s="1"/>
      <c r="BZ2238" s="1"/>
      <c r="CA2238" s="1"/>
      <c r="CB2238" s="1"/>
      <c r="CC2238" s="1"/>
      <c r="CD2238" s="1"/>
      <c r="CE2238" s="1"/>
      <c r="CF2238" s="1"/>
      <c r="CG2238" s="1"/>
      <c r="CH2238" s="1"/>
      <c r="CI2238" s="1"/>
      <c r="CJ2238" s="1"/>
      <c r="CK2238" s="1"/>
      <c r="CL2238" s="1"/>
      <c r="CM2238" s="1"/>
      <c r="CN2238" s="1"/>
      <c r="CO2238" s="1"/>
      <c r="CP2238" s="1"/>
      <c r="CQ2238" s="1"/>
      <c r="CR2238" s="1"/>
      <c r="CS2238" s="1"/>
      <c r="CT2238" s="1"/>
      <c r="CU2238" s="1"/>
      <c r="CV2238" s="1"/>
      <c r="CW2238" s="1"/>
      <c r="CX2238" s="1"/>
      <c r="CY2238" s="1"/>
      <c r="CZ2238" s="1"/>
      <c r="DA2238" s="1"/>
      <c r="DB2238" s="1"/>
      <c r="DC2238" s="1"/>
      <c r="DD2238" s="1"/>
      <c r="DE2238" s="1"/>
      <c r="DF2238" s="1"/>
      <c r="DG2238" s="1"/>
    </row>
    <row r="2239" spans="1:111" x14ac:dyDescent="0.4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  <c r="BQ2239" s="1"/>
      <c r="BR2239" s="1"/>
      <c r="BS2239" s="1"/>
      <c r="BT2239" s="1"/>
      <c r="BU2239" s="1"/>
      <c r="BV2239" s="1"/>
      <c r="BW2239" s="1"/>
      <c r="BX2239" s="1"/>
      <c r="BY2239" s="1"/>
      <c r="BZ2239" s="1"/>
      <c r="CA2239" s="1"/>
      <c r="CB2239" s="1"/>
      <c r="CC2239" s="1"/>
      <c r="CD2239" s="1"/>
      <c r="CE2239" s="1"/>
      <c r="CF2239" s="1"/>
      <c r="CG2239" s="1"/>
      <c r="CH2239" s="1"/>
      <c r="CI2239" s="1"/>
      <c r="CJ2239" s="1"/>
      <c r="CK2239" s="1"/>
      <c r="CL2239" s="1"/>
      <c r="CM2239" s="1"/>
      <c r="CN2239" s="1"/>
      <c r="CO2239" s="1"/>
      <c r="CP2239" s="1"/>
      <c r="CQ2239" s="1"/>
      <c r="CR2239" s="1"/>
      <c r="CS2239" s="1"/>
      <c r="CT2239" s="1"/>
      <c r="CU2239" s="1"/>
      <c r="CV2239" s="1"/>
      <c r="CW2239" s="1"/>
      <c r="CX2239" s="1"/>
      <c r="CY2239" s="1"/>
      <c r="CZ2239" s="1"/>
      <c r="DA2239" s="1"/>
      <c r="DB2239" s="1"/>
      <c r="DC2239" s="1"/>
      <c r="DD2239" s="1"/>
      <c r="DE2239" s="1"/>
      <c r="DF2239" s="1"/>
      <c r="DG2239" s="1"/>
    </row>
    <row r="2240" spans="1:111" x14ac:dyDescent="0.4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  <c r="DC2240" s="1"/>
      <c r="DD2240" s="1"/>
      <c r="DE2240" s="1"/>
      <c r="DF2240" s="1"/>
      <c r="DG2240" s="1"/>
    </row>
    <row r="2241" spans="1:111" x14ac:dyDescent="0.4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  <c r="BU2241" s="1"/>
      <c r="BV2241" s="1"/>
      <c r="BW2241" s="1"/>
      <c r="BX2241" s="1"/>
      <c r="BY2241" s="1"/>
      <c r="BZ2241" s="1"/>
      <c r="CA2241" s="1"/>
      <c r="CB2241" s="1"/>
      <c r="CC2241" s="1"/>
      <c r="CD2241" s="1"/>
      <c r="CE2241" s="1"/>
      <c r="CF2241" s="1"/>
      <c r="CG2241" s="1"/>
      <c r="CH2241" s="1"/>
      <c r="CI2241" s="1"/>
      <c r="CJ2241" s="1"/>
      <c r="CK2241" s="1"/>
      <c r="CL2241" s="1"/>
      <c r="CM2241" s="1"/>
      <c r="CN2241" s="1"/>
      <c r="CO2241" s="1"/>
      <c r="CP2241" s="1"/>
      <c r="CQ2241" s="1"/>
      <c r="CR2241" s="1"/>
      <c r="CS2241" s="1"/>
      <c r="CT2241" s="1"/>
      <c r="CU2241" s="1"/>
      <c r="CV2241" s="1"/>
      <c r="CW2241" s="1"/>
      <c r="CX2241" s="1"/>
      <c r="CY2241" s="1"/>
      <c r="CZ2241" s="1"/>
      <c r="DA2241" s="1"/>
      <c r="DB2241" s="1"/>
      <c r="DC2241" s="1"/>
      <c r="DD2241" s="1"/>
      <c r="DE2241" s="1"/>
      <c r="DF2241" s="1"/>
      <c r="DG2241" s="1"/>
    </row>
    <row r="2242" spans="1:111" x14ac:dyDescent="0.4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  <c r="BQ2242" s="1"/>
      <c r="BR2242" s="1"/>
      <c r="BS2242" s="1"/>
      <c r="BT2242" s="1"/>
      <c r="BU2242" s="1"/>
      <c r="BV2242" s="1"/>
      <c r="BW2242" s="1"/>
      <c r="BX2242" s="1"/>
      <c r="BY2242" s="1"/>
      <c r="BZ2242" s="1"/>
      <c r="CA2242" s="1"/>
      <c r="CB2242" s="1"/>
      <c r="CC2242" s="1"/>
      <c r="CD2242" s="1"/>
      <c r="CE2242" s="1"/>
      <c r="CF2242" s="1"/>
      <c r="CG2242" s="1"/>
      <c r="CH2242" s="1"/>
      <c r="CI2242" s="1"/>
      <c r="CJ2242" s="1"/>
      <c r="CK2242" s="1"/>
      <c r="CL2242" s="1"/>
      <c r="CM2242" s="1"/>
      <c r="CN2242" s="1"/>
      <c r="CO2242" s="1"/>
      <c r="CP2242" s="1"/>
      <c r="CQ2242" s="1"/>
      <c r="CR2242" s="1"/>
      <c r="CS2242" s="1"/>
      <c r="CT2242" s="1"/>
      <c r="CU2242" s="1"/>
      <c r="CV2242" s="1"/>
      <c r="CW2242" s="1"/>
      <c r="CX2242" s="1"/>
      <c r="CY2242" s="1"/>
      <c r="CZ2242" s="1"/>
      <c r="DA2242" s="1"/>
      <c r="DB2242" s="1"/>
      <c r="DC2242" s="1"/>
      <c r="DD2242" s="1"/>
      <c r="DE2242" s="1"/>
      <c r="DF2242" s="1"/>
      <c r="DG2242" s="1"/>
    </row>
    <row r="2243" spans="1:111" x14ac:dyDescent="0.4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  <c r="DC2243" s="1"/>
      <c r="DD2243" s="1"/>
      <c r="DE2243" s="1"/>
      <c r="DF2243" s="1"/>
      <c r="DG2243" s="1"/>
    </row>
    <row r="2244" spans="1:111" x14ac:dyDescent="0.4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  <c r="BU2244" s="1"/>
      <c r="BV2244" s="1"/>
      <c r="BW2244" s="1"/>
      <c r="BX2244" s="1"/>
      <c r="BY2244" s="1"/>
      <c r="BZ2244" s="1"/>
      <c r="CA2244" s="1"/>
      <c r="CB2244" s="1"/>
      <c r="CC2244" s="1"/>
      <c r="CD2244" s="1"/>
      <c r="CE2244" s="1"/>
      <c r="CF2244" s="1"/>
      <c r="CG2244" s="1"/>
      <c r="CH2244" s="1"/>
      <c r="CI2244" s="1"/>
      <c r="CJ2244" s="1"/>
      <c r="CK2244" s="1"/>
      <c r="CL2244" s="1"/>
      <c r="CM2244" s="1"/>
      <c r="CN2244" s="1"/>
      <c r="CO2244" s="1"/>
      <c r="CP2244" s="1"/>
      <c r="CQ2244" s="1"/>
      <c r="CR2244" s="1"/>
      <c r="CS2244" s="1"/>
      <c r="CT2244" s="1"/>
      <c r="CU2244" s="1"/>
      <c r="CV2244" s="1"/>
      <c r="CW2244" s="1"/>
      <c r="CX2244" s="1"/>
      <c r="CY2244" s="1"/>
      <c r="CZ2244" s="1"/>
      <c r="DA2244" s="1"/>
      <c r="DB2244" s="1"/>
      <c r="DC2244" s="1"/>
      <c r="DD2244" s="1"/>
      <c r="DE2244" s="1"/>
      <c r="DF2244" s="1"/>
      <c r="DG2244" s="1"/>
    </row>
    <row r="2245" spans="1:111" x14ac:dyDescent="0.4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  <c r="BU2245" s="1"/>
      <c r="BV2245" s="1"/>
      <c r="BW2245" s="1"/>
      <c r="BX2245" s="1"/>
      <c r="BY2245" s="1"/>
      <c r="BZ2245" s="1"/>
      <c r="CA2245" s="1"/>
      <c r="CB2245" s="1"/>
      <c r="CC2245" s="1"/>
      <c r="CD2245" s="1"/>
      <c r="CE2245" s="1"/>
      <c r="CF2245" s="1"/>
      <c r="CG2245" s="1"/>
      <c r="CH2245" s="1"/>
      <c r="CI2245" s="1"/>
      <c r="CJ2245" s="1"/>
      <c r="CK2245" s="1"/>
      <c r="CL2245" s="1"/>
      <c r="CM2245" s="1"/>
      <c r="CN2245" s="1"/>
      <c r="CO2245" s="1"/>
      <c r="CP2245" s="1"/>
      <c r="CQ2245" s="1"/>
      <c r="CR2245" s="1"/>
      <c r="CS2245" s="1"/>
      <c r="CT2245" s="1"/>
      <c r="CU2245" s="1"/>
      <c r="CV2245" s="1"/>
      <c r="CW2245" s="1"/>
      <c r="CX2245" s="1"/>
      <c r="CY2245" s="1"/>
      <c r="CZ2245" s="1"/>
      <c r="DA2245" s="1"/>
      <c r="DB2245" s="1"/>
      <c r="DC2245" s="1"/>
      <c r="DD2245" s="1"/>
      <c r="DE2245" s="1"/>
      <c r="DF2245" s="1"/>
      <c r="DG2245" s="1"/>
    </row>
    <row r="2246" spans="1:111" x14ac:dyDescent="0.4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  <c r="BQ2246" s="1"/>
      <c r="BR2246" s="1"/>
      <c r="BS2246" s="1"/>
      <c r="BT2246" s="1"/>
      <c r="BU2246" s="1"/>
      <c r="BV2246" s="1"/>
      <c r="BW2246" s="1"/>
      <c r="BX2246" s="1"/>
      <c r="BY2246" s="1"/>
      <c r="BZ2246" s="1"/>
      <c r="CA2246" s="1"/>
      <c r="CB2246" s="1"/>
      <c r="CC2246" s="1"/>
      <c r="CD2246" s="1"/>
      <c r="CE2246" s="1"/>
      <c r="CF2246" s="1"/>
      <c r="CG2246" s="1"/>
      <c r="CH2246" s="1"/>
      <c r="CI2246" s="1"/>
      <c r="CJ2246" s="1"/>
      <c r="CK2246" s="1"/>
      <c r="CL2246" s="1"/>
      <c r="CM2246" s="1"/>
      <c r="CN2246" s="1"/>
      <c r="CO2246" s="1"/>
      <c r="CP2246" s="1"/>
      <c r="CQ2246" s="1"/>
      <c r="CR2246" s="1"/>
      <c r="CS2246" s="1"/>
      <c r="CT2246" s="1"/>
      <c r="CU2246" s="1"/>
      <c r="CV2246" s="1"/>
      <c r="CW2246" s="1"/>
      <c r="CX2246" s="1"/>
      <c r="CY2246" s="1"/>
      <c r="CZ2246" s="1"/>
      <c r="DA2246" s="1"/>
      <c r="DB2246" s="1"/>
      <c r="DC2246" s="1"/>
      <c r="DD2246" s="1"/>
      <c r="DE2246" s="1"/>
      <c r="DF2246" s="1"/>
      <c r="DG2246" s="1"/>
    </row>
    <row r="2247" spans="1:111" x14ac:dyDescent="0.4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  <c r="BQ2247" s="1"/>
      <c r="BR2247" s="1"/>
      <c r="BS2247" s="1"/>
      <c r="BT2247" s="1"/>
      <c r="BU2247" s="1"/>
      <c r="BV2247" s="1"/>
      <c r="BW2247" s="1"/>
      <c r="BX2247" s="1"/>
      <c r="BY2247" s="1"/>
      <c r="BZ2247" s="1"/>
      <c r="CA2247" s="1"/>
      <c r="CB2247" s="1"/>
      <c r="CC2247" s="1"/>
      <c r="CD2247" s="1"/>
      <c r="CE2247" s="1"/>
      <c r="CF2247" s="1"/>
      <c r="CG2247" s="1"/>
      <c r="CH2247" s="1"/>
      <c r="CI2247" s="1"/>
      <c r="CJ2247" s="1"/>
      <c r="CK2247" s="1"/>
      <c r="CL2247" s="1"/>
      <c r="CM2247" s="1"/>
      <c r="CN2247" s="1"/>
      <c r="CO2247" s="1"/>
      <c r="CP2247" s="1"/>
      <c r="CQ2247" s="1"/>
      <c r="CR2247" s="1"/>
      <c r="CS2247" s="1"/>
      <c r="CT2247" s="1"/>
      <c r="CU2247" s="1"/>
      <c r="CV2247" s="1"/>
      <c r="CW2247" s="1"/>
      <c r="CX2247" s="1"/>
      <c r="CY2247" s="1"/>
      <c r="CZ2247" s="1"/>
      <c r="DA2247" s="1"/>
      <c r="DB2247" s="1"/>
      <c r="DC2247" s="1"/>
      <c r="DD2247" s="1"/>
      <c r="DE2247" s="1"/>
      <c r="DF2247" s="1"/>
      <c r="DG2247" s="1"/>
    </row>
    <row r="2248" spans="1:111" x14ac:dyDescent="0.4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  <c r="BU2248" s="1"/>
      <c r="BV2248" s="1"/>
      <c r="BW2248" s="1"/>
      <c r="BX2248" s="1"/>
      <c r="BY2248" s="1"/>
      <c r="BZ2248" s="1"/>
      <c r="CA2248" s="1"/>
      <c r="CB2248" s="1"/>
      <c r="CC2248" s="1"/>
      <c r="CD2248" s="1"/>
      <c r="CE2248" s="1"/>
      <c r="CF2248" s="1"/>
      <c r="CG2248" s="1"/>
      <c r="CH2248" s="1"/>
      <c r="CI2248" s="1"/>
      <c r="CJ2248" s="1"/>
      <c r="CK2248" s="1"/>
      <c r="CL2248" s="1"/>
      <c r="CM2248" s="1"/>
      <c r="CN2248" s="1"/>
      <c r="CO2248" s="1"/>
      <c r="CP2248" s="1"/>
      <c r="CQ2248" s="1"/>
      <c r="CR2248" s="1"/>
      <c r="CS2248" s="1"/>
      <c r="CT2248" s="1"/>
      <c r="CU2248" s="1"/>
      <c r="CV2248" s="1"/>
      <c r="CW2248" s="1"/>
      <c r="CX2248" s="1"/>
      <c r="CY2248" s="1"/>
      <c r="CZ2248" s="1"/>
      <c r="DA2248" s="1"/>
      <c r="DB2248" s="1"/>
      <c r="DC2248" s="1"/>
      <c r="DD2248" s="1"/>
      <c r="DE2248" s="1"/>
      <c r="DF2248" s="1"/>
      <c r="DG2248" s="1"/>
    </row>
    <row r="2249" spans="1:111" x14ac:dyDescent="0.4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  <c r="BU2249" s="1"/>
      <c r="BV2249" s="1"/>
      <c r="BW2249" s="1"/>
      <c r="BX2249" s="1"/>
      <c r="BY2249" s="1"/>
      <c r="BZ2249" s="1"/>
      <c r="CA2249" s="1"/>
      <c r="CB2249" s="1"/>
      <c r="CC2249" s="1"/>
      <c r="CD2249" s="1"/>
      <c r="CE2249" s="1"/>
      <c r="CF2249" s="1"/>
      <c r="CG2249" s="1"/>
      <c r="CH2249" s="1"/>
      <c r="CI2249" s="1"/>
      <c r="CJ2249" s="1"/>
      <c r="CK2249" s="1"/>
      <c r="CL2249" s="1"/>
      <c r="CM2249" s="1"/>
      <c r="CN2249" s="1"/>
      <c r="CO2249" s="1"/>
      <c r="CP2249" s="1"/>
      <c r="CQ2249" s="1"/>
      <c r="CR2249" s="1"/>
      <c r="CS2249" s="1"/>
      <c r="CT2249" s="1"/>
      <c r="CU2249" s="1"/>
      <c r="CV2249" s="1"/>
      <c r="CW2249" s="1"/>
      <c r="CX2249" s="1"/>
      <c r="CY2249" s="1"/>
      <c r="CZ2249" s="1"/>
      <c r="DA2249" s="1"/>
      <c r="DB2249" s="1"/>
      <c r="DC2249" s="1"/>
      <c r="DD2249" s="1"/>
      <c r="DE2249" s="1"/>
      <c r="DF2249" s="1"/>
      <c r="DG2249" s="1"/>
    </row>
    <row r="2250" spans="1:111" x14ac:dyDescent="0.4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  <c r="BU2250" s="1"/>
      <c r="BV2250" s="1"/>
      <c r="BW2250" s="1"/>
      <c r="BX2250" s="1"/>
      <c r="BY2250" s="1"/>
      <c r="BZ2250" s="1"/>
      <c r="CA2250" s="1"/>
      <c r="CB2250" s="1"/>
      <c r="CC2250" s="1"/>
      <c r="CD2250" s="1"/>
      <c r="CE2250" s="1"/>
      <c r="CF2250" s="1"/>
      <c r="CG2250" s="1"/>
      <c r="CH2250" s="1"/>
      <c r="CI2250" s="1"/>
      <c r="CJ2250" s="1"/>
      <c r="CK2250" s="1"/>
      <c r="CL2250" s="1"/>
      <c r="CM2250" s="1"/>
      <c r="CN2250" s="1"/>
      <c r="CO2250" s="1"/>
      <c r="CP2250" s="1"/>
      <c r="CQ2250" s="1"/>
      <c r="CR2250" s="1"/>
      <c r="CS2250" s="1"/>
      <c r="CT2250" s="1"/>
      <c r="CU2250" s="1"/>
      <c r="CV2250" s="1"/>
      <c r="CW2250" s="1"/>
      <c r="CX2250" s="1"/>
      <c r="CY2250" s="1"/>
      <c r="CZ2250" s="1"/>
      <c r="DA2250" s="1"/>
      <c r="DB2250" s="1"/>
      <c r="DC2250" s="1"/>
      <c r="DD2250" s="1"/>
      <c r="DE2250" s="1"/>
      <c r="DF2250" s="1"/>
      <c r="DG2250" s="1"/>
    </row>
    <row r="2251" spans="1:111" x14ac:dyDescent="0.4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  <c r="BU2251" s="1"/>
      <c r="BV2251" s="1"/>
      <c r="BW2251" s="1"/>
      <c r="BX2251" s="1"/>
      <c r="BY2251" s="1"/>
      <c r="BZ2251" s="1"/>
      <c r="CA2251" s="1"/>
      <c r="CB2251" s="1"/>
      <c r="CC2251" s="1"/>
      <c r="CD2251" s="1"/>
      <c r="CE2251" s="1"/>
      <c r="CF2251" s="1"/>
      <c r="CG2251" s="1"/>
      <c r="CH2251" s="1"/>
      <c r="CI2251" s="1"/>
      <c r="CJ2251" s="1"/>
      <c r="CK2251" s="1"/>
      <c r="CL2251" s="1"/>
      <c r="CM2251" s="1"/>
      <c r="CN2251" s="1"/>
      <c r="CO2251" s="1"/>
      <c r="CP2251" s="1"/>
      <c r="CQ2251" s="1"/>
      <c r="CR2251" s="1"/>
      <c r="CS2251" s="1"/>
      <c r="CT2251" s="1"/>
      <c r="CU2251" s="1"/>
      <c r="CV2251" s="1"/>
      <c r="CW2251" s="1"/>
      <c r="CX2251" s="1"/>
      <c r="CY2251" s="1"/>
      <c r="CZ2251" s="1"/>
      <c r="DA2251" s="1"/>
      <c r="DB2251" s="1"/>
      <c r="DC2251" s="1"/>
      <c r="DD2251" s="1"/>
      <c r="DE2251" s="1"/>
      <c r="DF2251" s="1"/>
      <c r="DG2251" s="1"/>
    </row>
    <row r="2252" spans="1:111" x14ac:dyDescent="0.4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  <c r="BU2252" s="1"/>
      <c r="BV2252" s="1"/>
      <c r="BW2252" s="1"/>
      <c r="BX2252" s="1"/>
      <c r="BY2252" s="1"/>
      <c r="BZ2252" s="1"/>
      <c r="CA2252" s="1"/>
      <c r="CB2252" s="1"/>
      <c r="CC2252" s="1"/>
      <c r="CD2252" s="1"/>
      <c r="CE2252" s="1"/>
      <c r="CF2252" s="1"/>
      <c r="CG2252" s="1"/>
      <c r="CH2252" s="1"/>
      <c r="CI2252" s="1"/>
      <c r="CJ2252" s="1"/>
      <c r="CK2252" s="1"/>
      <c r="CL2252" s="1"/>
      <c r="CM2252" s="1"/>
      <c r="CN2252" s="1"/>
      <c r="CO2252" s="1"/>
      <c r="CP2252" s="1"/>
      <c r="CQ2252" s="1"/>
      <c r="CR2252" s="1"/>
      <c r="CS2252" s="1"/>
      <c r="CT2252" s="1"/>
      <c r="CU2252" s="1"/>
      <c r="CV2252" s="1"/>
      <c r="CW2252" s="1"/>
      <c r="CX2252" s="1"/>
      <c r="CY2252" s="1"/>
      <c r="CZ2252" s="1"/>
      <c r="DA2252" s="1"/>
      <c r="DB2252" s="1"/>
      <c r="DC2252" s="1"/>
      <c r="DD2252" s="1"/>
      <c r="DE2252" s="1"/>
      <c r="DF2252" s="1"/>
      <c r="DG2252" s="1"/>
    </row>
    <row r="2253" spans="1:111" x14ac:dyDescent="0.4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  <c r="BU2253" s="1"/>
      <c r="BV2253" s="1"/>
      <c r="BW2253" s="1"/>
      <c r="BX2253" s="1"/>
      <c r="BY2253" s="1"/>
      <c r="BZ2253" s="1"/>
      <c r="CA2253" s="1"/>
      <c r="CB2253" s="1"/>
      <c r="CC2253" s="1"/>
      <c r="CD2253" s="1"/>
      <c r="CE2253" s="1"/>
      <c r="CF2253" s="1"/>
      <c r="CG2253" s="1"/>
      <c r="CH2253" s="1"/>
      <c r="CI2253" s="1"/>
      <c r="CJ2253" s="1"/>
      <c r="CK2253" s="1"/>
      <c r="CL2253" s="1"/>
      <c r="CM2253" s="1"/>
      <c r="CN2253" s="1"/>
      <c r="CO2253" s="1"/>
      <c r="CP2253" s="1"/>
      <c r="CQ2253" s="1"/>
      <c r="CR2253" s="1"/>
      <c r="CS2253" s="1"/>
      <c r="CT2253" s="1"/>
      <c r="CU2253" s="1"/>
      <c r="CV2253" s="1"/>
      <c r="CW2253" s="1"/>
      <c r="CX2253" s="1"/>
      <c r="CY2253" s="1"/>
      <c r="CZ2253" s="1"/>
      <c r="DA2253" s="1"/>
      <c r="DB2253" s="1"/>
      <c r="DC2253" s="1"/>
      <c r="DD2253" s="1"/>
      <c r="DE2253" s="1"/>
      <c r="DF2253" s="1"/>
      <c r="DG2253" s="1"/>
    </row>
    <row r="2254" spans="1:111" x14ac:dyDescent="0.4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  <c r="BU2254" s="1"/>
      <c r="BV2254" s="1"/>
      <c r="BW2254" s="1"/>
      <c r="BX2254" s="1"/>
      <c r="BY2254" s="1"/>
      <c r="BZ2254" s="1"/>
      <c r="CA2254" s="1"/>
      <c r="CB2254" s="1"/>
      <c r="CC2254" s="1"/>
      <c r="CD2254" s="1"/>
      <c r="CE2254" s="1"/>
      <c r="CF2254" s="1"/>
      <c r="CG2254" s="1"/>
      <c r="CH2254" s="1"/>
      <c r="CI2254" s="1"/>
      <c r="CJ2254" s="1"/>
      <c r="CK2254" s="1"/>
      <c r="CL2254" s="1"/>
      <c r="CM2254" s="1"/>
      <c r="CN2254" s="1"/>
      <c r="CO2254" s="1"/>
      <c r="CP2254" s="1"/>
      <c r="CQ2254" s="1"/>
      <c r="CR2254" s="1"/>
      <c r="CS2254" s="1"/>
      <c r="CT2254" s="1"/>
      <c r="CU2254" s="1"/>
      <c r="CV2254" s="1"/>
      <c r="CW2254" s="1"/>
      <c r="CX2254" s="1"/>
      <c r="CY2254" s="1"/>
      <c r="CZ2254" s="1"/>
      <c r="DA2254" s="1"/>
      <c r="DB2254" s="1"/>
      <c r="DC2254" s="1"/>
      <c r="DD2254" s="1"/>
      <c r="DE2254" s="1"/>
      <c r="DF2254" s="1"/>
      <c r="DG2254" s="1"/>
    </row>
    <row r="2255" spans="1:111" x14ac:dyDescent="0.4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  <c r="DC2255" s="1"/>
      <c r="DD2255" s="1"/>
      <c r="DE2255" s="1"/>
      <c r="DF2255" s="1"/>
      <c r="DG2255" s="1"/>
    </row>
    <row r="2256" spans="1:111" x14ac:dyDescent="0.4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  <c r="BU2256" s="1"/>
      <c r="BV2256" s="1"/>
      <c r="BW2256" s="1"/>
      <c r="BX2256" s="1"/>
      <c r="BY2256" s="1"/>
      <c r="BZ2256" s="1"/>
      <c r="CA2256" s="1"/>
      <c r="CB2256" s="1"/>
      <c r="CC2256" s="1"/>
      <c r="CD2256" s="1"/>
      <c r="CE2256" s="1"/>
      <c r="CF2256" s="1"/>
      <c r="CG2256" s="1"/>
      <c r="CH2256" s="1"/>
      <c r="CI2256" s="1"/>
      <c r="CJ2256" s="1"/>
      <c r="CK2256" s="1"/>
      <c r="CL2256" s="1"/>
      <c r="CM2256" s="1"/>
      <c r="CN2256" s="1"/>
      <c r="CO2256" s="1"/>
      <c r="CP2256" s="1"/>
      <c r="CQ2256" s="1"/>
      <c r="CR2256" s="1"/>
      <c r="CS2256" s="1"/>
      <c r="CT2256" s="1"/>
      <c r="CU2256" s="1"/>
      <c r="CV2256" s="1"/>
      <c r="CW2256" s="1"/>
      <c r="CX2256" s="1"/>
      <c r="CY2256" s="1"/>
      <c r="CZ2256" s="1"/>
      <c r="DA2256" s="1"/>
      <c r="DB2256" s="1"/>
      <c r="DC2256" s="1"/>
      <c r="DD2256" s="1"/>
      <c r="DE2256" s="1"/>
      <c r="DF2256" s="1"/>
      <c r="DG2256" s="1"/>
    </row>
    <row r="2257" spans="1:111" x14ac:dyDescent="0.4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  <c r="BU2257" s="1"/>
      <c r="BV2257" s="1"/>
      <c r="BW2257" s="1"/>
      <c r="BX2257" s="1"/>
      <c r="BY2257" s="1"/>
      <c r="BZ2257" s="1"/>
      <c r="CA2257" s="1"/>
      <c r="CB2257" s="1"/>
      <c r="CC2257" s="1"/>
      <c r="CD2257" s="1"/>
      <c r="CE2257" s="1"/>
      <c r="CF2257" s="1"/>
      <c r="CG2257" s="1"/>
      <c r="CH2257" s="1"/>
      <c r="CI2257" s="1"/>
      <c r="CJ2257" s="1"/>
      <c r="CK2257" s="1"/>
      <c r="CL2257" s="1"/>
      <c r="CM2257" s="1"/>
      <c r="CN2257" s="1"/>
      <c r="CO2257" s="1"/>
      <c r="CP2257" s="1"/>
      <c r="CQ2257" s="1"/>
      <c r="CR2257" s="1"/>
      <c r="CS2257" s="1"/>
      <c r="CT2257" s="1"/>
      <c r="CU2257" s="1"/>
      <c r="CV2257" s="1"/>
      <c r="CW2257" s="1"/>
      <c r="CX2257" s="1"/>
      <c r="CY2257" s="1"/>
      <c r="CZ2257" s="1"/>
      <c r="DA2257" s="1"/>
      <c r="DB2257" s="1"/>
      <c r="DC2257" s="1"/>
      <c r="DD2257" s="1"/>
      <c r="DE2257" s="1"/>
      <c r="DF2257" s="1"/>
      <c r="DG2257" s="1"/>
    </row>
    <row r="2258" spans="1:111" x14ac:dyDescent="0.4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  <c r="BU2258" s="1"/>
      <c r="BV2258" s="1"/>
      <c r="BW2258" s="1"/>
      <c r="BX2258" s="1"/>
      <c r="BY2258" s="1"/>
      <c r="BZ2258" s="1"/>
      <c r="CA2258" s="1"/>
      <c r="CB2258" s="1"/>
      <c r="CC2258" s="1"/>
      <c r="CD2258" s="1"/>
      <c r="CE2258" s="1"/>
      <c r="CF2258" s="1"/>
      <c r="CG2258" s="1"/>
      <c r="CH2258" s="1"/>
      <c r="CI2258" s="1"/>
      <c r="CJ2258" s="1"/>
      <c r="CK2258" s="1"/>
      <c r="CL2258" s="1"/>
      <c r="CM2258" s="1"/>
      <c r="CN2258" s="1"/>
      <c r="CO2258" s="1"/>
      <c r="CP2258" s="1"/>
      <c r="CQ2258" s="1"/>
      <c r="CR2258" s="1"/>
      <c r="CS2258" s="1"/>
      <c r="CT2258" s="1"/>
      <c r="CU2258" s="1"/>
      <c r="CV2258" s="1"/>
      <c r="CW2258" s="1"/>
      <c r="CX2258" s="1"/>
      <c r="CY2258" s="1"/>
      <c r="CZ2258" s="1"/>
      <c r="DA2258" s="1"/>
      <c r="DB2258" s="1"/>
      <c r="DC2258" s="1"/>
      <c r="DD2258" s="1"/>
      <c r="DE2258" s="1"/>
      <c r="DF2258" s="1"/>
      <c r="DG2258" s="1"/>
    </row>
    <row r="2259" spans="1:111" x14ac:dyDescent="0.4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  <c r="CE2259" s="1"/>
      <c r="CF2259" s="1"/>
      <c r="CG2259" s="1"/>
      <c r="CH2259" s="1"/>
      <c r="CI2259" s="1"/>
      <c r="CJ2259" s="1"/>
      <c r="CK2259" s="1"/>
      <c r="CL2259" s="1"/>
      <c r="CM2259" s="1"/>
      <c r="CN2259" s="1"/>
      <c r="CO2259" s="1"/>
      <c r="CP2259" s="1"/>
      <c r="CQ2259" s="1"/>
      <c r="CR2259" s="1"/>
      <c r="CS2259" s="1"/>
      <c r="CT2259" s="1"/>
      <c r="CU2259" s="1"/>
      <c r="CV2259" s="1"/>
      <c r="CW2259" s="1"/>
      <c r="CX2259" s="1"/>
      <c r="CY2259" s="1"/>
      <c r="CZ2259" s="1"/>
      <c r="DA2259" s="1"/>
      <c r="DB2259" s="1"/>
      <c r="DC2259" s="1"/>
      <c r="DD2259" s="1"/>
      <c r="DE2259" s="1"/>
      <c r="DF2259" s="1"/>
      <c r="DG2259" s="1"/>
    </row>
    <row r="2260" spans="1:111" x14ac:dyDescent="0.4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  <c r="BQ2260" s="1"/>
      <c r="BR2260" s="1"/>
      <c r="BS2260" s="1"/>
      <c r="BT2260" s="1"/>
      <c r="BU2260" s="1"/>
      <c r="BV2260" s="1"/>
      <c r="BW2260" s="1"/>
      <c r="BX2260" s="1"/>
      <c r="BY2260" s="1"/>
      <c r="BZ2260" s="1"/>
      <c r="CA2260" s="1"/>
      <c r="CB2260" s="1"/>
      <c r="CC2260" s="1"/>
      <c r="CD2260" s="1"/>
      <c r="CE2260" s="1"/>
      <c r="CF2260" s="1"/>
      <c r="CG2260" s="1"/>
      <c r="CH2260" s="1"/>
      <c r="CI2260" s="1"/>
      <c r="CJ2260" s="1"/>
      <c r="CK2260" s="1"/>
      <c r="CL2260" s="1"/>
      <c r="CM2260" s="1"/>
      <c r="CN2260" s="1"/>
      <c r="CO2260" s="1"/>
      <c r="CP2260" s="1"/>
      <c r="CQ2260" s="1"/>
      <c r="CR2260" s="1"/>
      <c r="CS2260" s="1"/>
      <c r="CT2260" s="1"/>
      <c r="CU2260" s="1"/>
      <c r="CV2260" s="1"/>
      <c r="CW2260" s="1"/>
      <c r="CX2260" s="1"/>
      <c r="CY2260" s="1"/>
      <c r="CZ2260" s="1"/>
      <c r="DA2260" s="1"/>
      <c r="DB2260" s="1"/>
      <c r="DC2260" s="1"/>
      <c r="DD2260" s="1"/>
      <c r="DE2260" s="1"/>
      <c r="DF2260" s="1"/>
      <c r="DG2260" s="1"/>
    </row>
    <row r="2261" spans="1:111" x14ac:dyDescent="0.4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  <c r="BU2261" s="1"/>
      <c r="BV2261" s="1"/>
      <c r="BW2261" s="1"/>
      <c r="BX2261" s="1"/>
      <c r="BY2261" s="1"/>
      <c r="BZ2261" s="1"/>
      <c r="CA2261" s="1"/>
      <c r="CB2261" s="1"/>
      <c r="CC2261" s="1"/>
      <c r="CD2261" s="1"/>
      <c r="CE2261" s="1"/>
      <c r="CF2261" s="1"/>
      <c r="CG2261" s="1"/>
      <c r="CH2261" s="1"/>
      <c r="CI2261" s="1"/>
      <c r="CJ2261" s="1"/>
      <c r="CK2261" s="1"/>
      <c r="CL2261" s="1"/>
      <c r="CM2261" s="1"/>
      <c r="CN2261" s="1"/>
      <c r="CO2261" s="1"/>
      <c r="CP2261" s="1"/>
      <c r="CQ2261" s="1"/>
      <c r="CR2261" s="1"/>
      <c r="CS2261" s="1"/>
      <c r="CT2261" s="1"/>
      <c r="CU2261" s="1"/>
      <c r="CV2261" s="1"/>
      <c r="CW2261" s="1"/>
      <c r="CX2261" s="1"/>
      <c r="CY2261" s="1"/>
      <c r="CZ2261" s="1"/>
      <c r="DA2261" s="1"/>
      <c r="DB2261" s="1"/>
      <c r="DC2261" s="1"/>
      <c r="DD2261" s="1"/>
      <c r="DE2261" s="1"/>
      <c r="DF2261" s="1"/>
      <c r="DG2261" s="1"/>
    </row>
    <row r="2262" spans="1:111" x14ac:dyDescent="0.4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  <c r="BQ2262" s="1"/>
      <c r="BR2262" s="1"/>
      <c r="BS2262" s="1"/>
      <c r="BT2262" s="1"/>
      <c r="BU2262" s="1"/>
      <c r="BV2262" s="1"/>
      <c r="BW2262" s="1"/>
      <c r="BX2262" s="1"/>
      <c r="BY2262" s="1"/>
      <c r="BZ2262" s="1"/>
      <c r="CA2262" s="1"/>
      <c r="CB2262" s="1"/>
      <c r="CC2262" s="1"/>
      <c r="CD2262" s="1"/>
      <c r="CE2262" s="1"/>
      <c r="CF2262" s="1"/>
      <c r="CG2262" s="1"/>
      <c r="CH2262" s="1"/>
      <c r="CI2262" s="1"/>
      <c r="CJ2262" s="1"/>
      <c r="CK2262" s="1"/>
      <c r="CL2262" s="1"/>
      <c r="CM2262" s="1"/>
      <c r="CN2262" s="1"/>
      <c r="CO2262" s="1"/>
      <c r="CP2262" s="1"/>
      <c r="CQ2262" s="1"/>
      <c r="CR2262" s="1"/>
      <c r="CS2262" s="1"/>
      <c r="CT2262" s="1"/>
      <c r="CU2262" s="1"/>
      <c r="CV2262" s="1"/>
      <c r="CW2262" s="1"/>
      <c r="CX2262" s="1"/>
      <c r="CY2262" s="1"/>
      <c r="CZ2262" s="1"/>
      <c r="DA2262" s="1"/>
      <c r="DB2262" s="1"/>
      <c r="DC2262" s="1"/>
      <c r="DD2262" s="1"/>
      <c r="DE2262" s="1"/>
      <c r="DF2262" s="1"/>
      <c r="DG2262" s="1"/>
    </row>
    <row r="2263" spans="1:111" x14ac:dyDescent="0.4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  <c r="BU2263" s="1"/>
      <c r="BV2263" s="1"/>
      <c r="BW2263" s="1"/>
      <c r="BX2263" s="1"/>
      <c r="BY2263" s="1"/>
      <c r="BZ2263" s="1"/>
      <c r="CA2263" s="1"/>
      <c r="CB2263" s="1"/>
      <c r="CC2263" s="1"/>
      <c r="CD2263" s="1"/>
      <c r="CE2263" s="1"/>
      <c r="CF2263" s="1"/>
      <c r="CG2263" s="1"/>
      <c r="CH2263" s="1"/>
      <c r="CI2263" s="1"/>
      <c r="CJ2263" s="1"/>
      <c r="CK2263" s="1"/>
      <c r="CL2263" s="1"/>
      <c r="CM2263" s="1"/>
      <c r="CN2263" s="1"/>
      <c r="CO2263" s="1"/>
      <c r="CP2263" s="1"/>
      <c r="CQ2263" s="1"/>
      <c r="CR2263" s="1"/>
      <c r="CS2263" s="1"/>
      <c r="CT2263" s="1"/>
      <c r="CU2263" s="1"/>
      <c r="CV2263" s="1"/>
      <c r="CW2263" s="1"/>
      <c r="CX2263" s="1"/>
      <c r="CY2263" s="1"/>
      <c r="CZ2263" s="1"/>
      <c r="DA2263" s="1"/>
      <c r="DB2263" s="1"/>
      <c r="DC2263" s="1"/>
      <c r="DD2263" s="1"/>
      <c r="DE2263" s="1"/>
      <c r="DF2263" s="1"/>
      <c r="DG2263" s="1"/>
    </row>
    <row r="2264" spans="1:111" x14ac:dyDescent="0.4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  <c r="BU2264" s="1"/>
      <c r="BV2264" s="1"/>
      <c r="BW2264" s="1"/>
      <c r="BX2264" s="1"/>
      <c r="BY2264" s="1"/>
      <c r="BZ2264" s="1"/>
      <c r="CA2264" s="1"/>
      <c r="CB2264" s="1"/>
      <c r="CC2264" s="1"/>
      <c r="CD2264" s="1"/>
      <c r="CE2264" s="1"/>
      <c r="CF2264" s="1"/>
      <c r="CG2264" s="1"/>
      <c r="CH2264" s="1"/>
      <c r="CI2264" s="1"/>
      <c r="CJ2264" s="1"/>
      <c r="CK2264" s="1"/>
      <c r="CL2264" s="1"/>
      <c r="CM2264" s="1"/>
      <c r="CN2264" s="1"/>
      <c r="CO2264" s="1"/>
      <c r="CP2264" s="1"/>
      <c r="CQ2264" s="1"/>
      <c r="CR2264" s="1"/>
      <c r="CS2264" s="1"/>
      <c r="CT2264" s="1"/>
      <c r="CU2264" s="1"/>
      <c r="CV2264" s="1"/>
      <c r="CW2264" s="1"/>
      <c r="CX2264" s="1"/>
      <c r="CY2264" s="1"/>
      <c r="CZ2264" s="1"/>
      <c r="DA2264" s="1"/>
      <c r="DB2264" s="1"/>
      <c r="DC2264" s="1"/>
      <c r="DD2264" s="1"/>
      <c r="DE2264" s="1"/>
      <c r="DF2264" s="1"/>
      <c r="DG2264" s="1"/>
    </row>
    <row r="2265" spans="1:111" x14ac:dyDescent="0.4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  <c r="BU2265" s="1"/>
      <c r="BV2265" s="1"/>
      <c r="BW2265" s="1"/>
      <c r="BX2265" s="1"/>
      <c r="BY2265" s="1"/>
      <c r="BZ2265" s="1"/>
      <c r="CA2265" s="1"/>
      <c r="CB2265" s="1"/>
      <c r="CC2265" s="1"/>
      <c r="CD2265" s="1"/>
      <c r="CE2265" s="1"/>
      <c r="CF2265" s="1"/>
      <c r="CG2265" s="1"/>
      <c r="CH2265" s="1"/>
      <c r="CI2265" s="1"/>
      <c r="CJ2265" s="1"/>
      <c r="CK2265" s="1"/>
      <c r="CL2265" s="1"/>
      <c r="CM2265" s="1"/>
      <c r="CN2265" s="1"/>
      <c r="CO2265" s="1"/>
      <c r="CP2265" s="1"/>
      <c r="CQ2265" s="1"/>
      <c r="CR2265" s="1"/>
      <c r="CS2265" s="1"/>
      <c r="CT2265" s="1"/>
      <c r="CU2265" s="1"/>
      <c r="CV2265" s="1"/>
      <c r="CW2265" s="1"/>
      <c r="CX2265" s="1"/>
      <c r="CY2265" s="1"/>
      <c r="CZ2265" s="1"/>
      <c r="DA2265" s="1"/>
      <c r="DB2265" s="1"/>
      <c r="DC2265" s="1"/>
      <c r="DD2265" s="1"/>
      <c r="DE2265" s="1"/>
      <c r="DF2265" s="1"/>
      <c r="DG2265" s="1"/>
    </row>
    <row r="2266" spans="1:111" x14ac:dyDescent="0.4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  <c r="BU2266" s="1"/>
      <c r="BV2266" s="1"/>
      <c r="BW2266" s="1"/>
      <c r="BX2266" s="1"/>
      <c r="BY2266" s="1"/>
      <c r="BZ2266" s="1"/>
      <c r="CA2266" s="1"/>
      <c r="CB2266" s="1"/>
      <c r="CC2266" s="1"/>
      <c r="CD2266" s="1"/>
      <c r="CE2266" s="1"/>
      <c r="CF2266" s="1"/>
      <c r="CG2266" s="1"/>
      <c r="CH2266" s="1"/>
      <c r="CI2266" s="1"/>
      <c r="CJ2266" s="1"/>
      <c r="CK2266" s="1"/>
      <c r="CL2266" s="1"/>
      <c r="CM2266" s="1"/>
      <c r="CN2266" s="1"/>
      <c r="CO2266" s="1"/>
      <c r="CP2266" s="1"/>
      <c r="CQ2266" s="1"/>
      <c r="CR2266" s="1"/>
      <c r="CS2266" s="1"/>
      <c r="CT2266" s="1"/>
      <c r="CU2266" s="1"/>
      <c r="CV2266" s="1"/>
      <c r="CW2266" s="1"/>
      <c r="CX2266" s="1"/>
      <c r="CY2266" s="1"/>
      <c r="CZ2266" s="1"/>
      <c r="DA2266" s="1"/>
      <c r="DB2266" s="1"/>
      <c r="DC2266" s="1"/>
      <c r="DD2266" s="1"/>
      <c r="DE2266" s="1"/>
      <c r="DF2266" s="1"/>
      <c r="DG2266" s="1"/>
    </row>
    <row r="2267" spans="1:111" x14ac:dyDescent="0.4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  <c r="BU2267" s="1"/>
      <c r="BV2267" s="1"/>
      <c r="BW2267" s="1"/>
      <c r="BX2267" s="1"/>
      <c r="BY2267" s="1"/>
      <c r="BZ2267" s="1"/>
      <c r="CA2267" s="1"/>
      <c r="CB2267" s="1"/>
      <c r="CC2267" s="1"/>
      <c r="CD2267" s="1"/>
      <c r="CE2267" s="1"/>
      <c r="CF2267" s="1"/>
      <c r="CG2267" s="1"/>
      <c r="CH2267" s="1"/>
      <c r="CI2267" s="1"/>
      <c r="CJ2267" s="1"/>
      <c r="CK2267" s="1"/>
      <c r="CL2267" s="1"/>
      <c r="CM2267" s="1"/>
      <c r="CN2267" s="1"/>
      <c r="CO2267" s="1"/>
      <c r="CP2267" s="1"/>
      <c r="CQ2267" s="1"/>
      <c r="CR2267" s="1"/>
      <c r="CS2267" s="1"/>
      <c r="CT2267" s="1"/>
      <c r="CU2267" s="1"/>
      <c r="CV2267" s="1"/>
      <c r="CW2267" s="1"/>
      <c r="CX2267" s="1"/>
      <c r="CY2267" s="1"/>
      <c r="CZ2267" s="1"/>
      <c r="DA2267" s="1"/>
      <c r="DB2267" s="1"/>
      <c r="DC2267" s="1"/>
      <c r="DD2267" s="1"/>
      <c r="DE2267" s="1"/>
      <c r="DF2267" s="1"/>
      <c r="DG2267" s="1"/>
    </row>
    <row r="2268" spans="1:111" x14ac:dyDescent="0.4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  <c r="BU2268" s="1"/>
      <c r="BV2268" s="1"/>
      <c r="BW2268" s="1"/>
      <c r="BX2268" s="1"/>
      <c r="BY2268" s="1"/>
      <c r="BZ2268" s="1"/>
      <c r="CA2268" s="1"/>
      <c r="CB2268" s="1"/>
      <c r="CC2268" s="1"/>
      <c r="CD2268" s="1"/>
      <c r="CE2268" s="1"/>
      <c r="CF2268" s="1"/>
      <c r="CG2268" s="1"/>
      <c r="CH2268" s="1"/>
      <c r="CI2268" s="1"/>
      <c r="CJ2268" s="1"/>
      <c r="CK2268" s="1"/>
      <c r="CL2268" s="1"/>
      <c r="CM2268" s="1"/>
      <c r="CN2268" s="1"/>
      <c r="CO2268" s="1"/>
      <c r="CP2268" s="1"/>
      <c r="CQ2268" s="1"/>
      <c r="CR2268" s="1"/>
      <c r="CS2268" s="1"/>
      <c r="CT2268" s="1"/>
      <c r="CU2268" s="1"/>
      <c r="CV2268" s="1"/>
      <c r="CW2268" s="1"/>
      <c r="CX2268" s="1"/>
      <c r="CY2268" s="1"/>
      <c r="CZ2268" s="1"/>
      <c r="DA2268" s="1"/>
      <c r="DB2268" s="1"/>
      <c r="DC2268" s="1"/>
      <c r="DD2268" s="1"/>
      <c r="DE2268" s="1"/>
      <c r="DF2268" s="1"/>
      <c r="DG2268" s="1"/>
    </row>
    <row r="2269" spans="1:111" x14ac:dyDescent="0.4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  <c r="BU2269" s="1"/>
      <c r="BV2269" s="1"/>
      <c r="BW2269" s="1"/>
      <c r="BX2269" s="1"/>
      <c r="BY2269" s="1"/>
      <c r="BZ2269" s="1"/>
      <c r="CA2269" s="1"/>
      <c r="CB2269" s="1"/>
      <c r="CC2269" s="1"/>
      <c r="CD2269" s="1"/>
      <c r="CE2269" s="1"/>
      <c r="CF2269" s="1"/>
      <c r="CG2269" s="1"/>
      <c r="CH2269" s="1"/>
      <c r="CI2269" s="1"/>
      <c r="CJ2269" s="1"/>
      <c r="CK2269" s="1"/>
      <c r="CL2269" s="1"/>
      <c r="CM2269" s="1"/>
      <c r="CN2269" s="1"/>
      <c r="CO2269" s="1"/>
      <c r="CP2269" s="1"/>
      <c r="CQ2269" s="1"/>
      <c r="CR2269" s="1"/>
      <c r="CS2269" s="1"/>
      <c r="CT2269" s="1"/>
      <c r="CU2269" s="1"/>
      <c r="CV2269" s="1"/>
      <c r="CW2269" s="1"/>
      <c r="CX2269" s="1"/>
      <c r="CY2269" s="1"/>
      <c r="CZ2269" s="1"/>
      <c r="DA2269" s="1"/>
      <c r="DB2269" s="1"/>
      <c r="DC2269" s="1"/>
      <c r="DD2269" s="1"/>
      <c r="DE2269" s="1"/>
      <c r="DF2269" s="1"/>
      <c r="DG2269" s="1"/>
    </row>
    <row r="2270" spans="1:111" x14ac:dyDescent="0.4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  <c r="BU2270" s="1"/>
      <c r="BV2270" s="1"/>
      <c r="BW2270" s="1"/>
      <c r="BX2270" s="1"/>
      <c r="BY2270" s="1"/>
      <c r="BZ2270" s="1"/>
      <c r="CA2270" s="1"/>
      <c r="CB2270" s="1"/>
      <c r="CC2270" s="1"/>
      <c r="CD2270" s="1"/>
      <c r="CE2270" s="1"/>
      <c r="CF2270" s="1"/>
      <c r="CG2270" s="1"/>
      <c r="CH2270" s="1"/>
      <c r="CI2270" s="1"/>
      <c r="CJ2270" s="1"/>
      <c r="CK2270" s="1"/>
      <c r="CL2270" s="1"/>
      <c r="CM2270" s="1"/>
      <c r="CN2270" s="1"/>
      <c r="CO2270" s="1"/>
      <c r="CP2270" s="1"/>
      <c r="CQ2270" s="1"/>
      <c r="CR2270" s="1"/>
      <c r="CS2270" s="1"/>
      <c r="CT2270" s="1"/>
      <c r="CU2270" s="1"/>
      <c r="CV2270" s="1"/>
      <c r="CW2270" s="1"/>
      <c r="CX2270" s="1"/>
      <c r="CY2270" s="1"/>
      <c r="CZ2270" s="1"/>
      <c r="DA2270" s="1"/>
      <c r="DB2270" s="1"/>
      <c r="DC2270" s="1"/>
      <c r="DD2270" s="1"/>
      <c r="DE2270" s="1"/>
      <c r="DF2270" s="1"/>
      <c r="DG2270" s="1"/>
    </row>
    <row r="2271" spans="1:111" x14ac:dyDescent="0.4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  <c r="BU2271" s="1"/>
      <c r="BV2271" s="1"/>
      <c r="BW2271" s="1"/>
      <c r="BX2271" s="1"/>
      <c r="BY2271" s="1"/>
      <c r="BZ2271" s="1"/>
      <c r="CA2271" s="1"/>
      <c r="CB2271" s="1"/>
      <c r="CC2271" s="1"/>
      <c r="CD2271" s="1"/>
      <c r="CE2271" s="1"/>
      <c r="CF2271" s="1"/>
      <c r="CG2271" s="1"/>
      <c r="CH2271" s="1"/>
      <c r="CI2271" s="1"/>
      <c r="CJ2271" s="1"/>
      <c r="CK2271" s="1"/>
      <c r="CL2271" s="1"/>
      <c r="CM2271" s="1"/>
      <c r="CN2271" s="1"/>
      <c r="CO2271" s="1"/>
      <c r="CP2271" s="1"/>
      <c r="CQ2271" s="1"/>
      <c r="CR2271" s="1"/>
      <c r="CS2271" s="1"/>
      <c r="CT2271" s="1"/>
      <c r="CU2271" s="1"/>
      <c r="CV2271" s="1"/>
      <c r="CW2271" s="1"/>
      <c r="CX2271" s="1"/>
      <c r="CY2271" s="1"/>
      <c r="CZ2271" s="1"/>
      <c r="DA2271" s="1"/>
      <c r="DB2271" s="1"/>
      <c r="DC2271" s="1"/>
      <c r="DD2271" s="1"/>
      <c r="DE2271" s="1"/>
      <c r="DF2271" s="1"/>
      <c r="DG2271" s="1"/>
    </row>
    <row r="2272" spans="1:111" x14ac:dyDescent="0.4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  <c r="DF2272" s="1"/>
      <c r="DG2272" s="1"/>
    </row>
    <row r="2273" spans="1:111" x14ac:dyDescent="0.4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  <c r="BU2273" s="1"/>
      <c r="BV2273" s="1"/>
      <c r="BW2273" s="1"/>
      <c r="BX2273" s="1"/>
      <c r="BY2273" s="1"/>
      <c r="BZ2273" s="1"/>
      <c r="CA2273" s="1"/>
      <c r="CB2273" s="1"/>
      <c r="CC2273" s="1"/>
      <c r="CD2273" s="1"/>
      <c r="CE2273" s="1"/>
      <c r="CF2273" s="1"/>
      <c r="CG2273" s="1"/>
      <c r="CH2273" s="1"/>
      <c r="CI2273" s="1"/>
      <c r="CJ2273" s="1"/>
      <c r="CK2273" s="1"/>
      <c r="CL2273" s="1"/>
      <c r="CM2273" s="1"/>
      <c r="CN2273" s="1"/>
      <c r="CO2273" s="1"/>
      <c r="CP2273" s="1"/>
      <c r="CQ2273" s="1"/>
      <c r="CR2273" s="1"/>
      <c r="CS2273" s="1"/>
      <c r="CT2273" s="1"/>
      <c r="CU2273" s="1"/>
      <c r="CV2273" s="1"/>
      <c r="CW2273" s="1"/>
      <c r="CX2273" s="1"/>
      <c r="CY2273" s="1"/>
      <c r="CZ2273" s="1"/>
      <c r="DA2273" s="1"/>
      <c r="DB2273" s="1"/>
      <c r="DC2273" s="1"/>
      <c r="DD2273" s="1"/>
      <c r="DE2273" s="1"/>
      <c r="DF2273" s="1"/>
      <c r="DG2273" s="1"/>
    </row>
    <row r="2274" spans="1:111" x14ac:dyDescent="0.4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  <c r="BU2274" s="1"/>
      <c r="BV2274" s="1"/>
      <c r="BW2274" s="1"/>
      <c r="BX2274" s="1"/>
      <c r="BY2274" s="1"/>
      <c r="BZ2274" s="1"/>
      <c r="CA2274" s="1"/>
      <c r="CB2274" s="1"/>
      <c r="CC2274" s="1"/>
      <c r="CD2274" s="1"/>
      <c r="CE2274" s="1"/>
      <c r="CF2274" s="1"/>
      <c r="CG2274" s="1"/>
      <c r="CH2274" s="1"/>
      <c r="CI2274" s="1"/>
      <c r="CJ2274" s="1"/>
      <c r="CK2274" s="1"/>
      <c r="CL2274" s="1"/>
      <c r="CM2274" s="1"/>
      <c r="CN2274" s="1"/>
      <c r="CO2274" s="1"/>
      <c r="CP2274" s="1"/>
      <c r="CQ2274" s="1"/>
      <c r="CR2274" s="1"/>
      <c r="CS2274" s="1"/>
      <c r="CT2274" s="1"/>
      <c r="CU2274" s="1"/>
      <c r="CV2274" s="1"/>
      <c r="CW2274" s="1"/>
      <c r="CX2274" s="1"/>
      <c r="CY2274" s="1"/>
      <c r="CZ2274" s="1"/>
      <c r="DA2274" s="1"/>
      <c r="DB2274" s="1"/>
      <c r="DC2274" s="1"/>
      <c r="DD2274" s="1"/>
      <c r="DE2274" s="1"/>
      <c r="DF2274" s="1"/>
      <c r="DG2274" s="1"/>
    </row>
    <row r="2275" spans="1:111" x14ac:dyDescent="0.4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  <c r="BU2275" s="1"/>
      <c r="BV2275" s="1"/>
      <c r="BW2275" s="1"/>
      <c r="BX2275" s="1"/>
      <c r="BY2275" s="1"/>
      <c r="BZ2275" s="1"/>
      <c r="CA2275" s="1"/>
      <c r="CB2275" s="1"/>
      <c r="CC2275" s="1"/>
      <c r="CD2275" s="1"/>
      <c r="CE2275" s="1"/>
      <c r="CF2275" s="1"/>
      <c r="CG2275" s="1"/>
      <c r="CH2275" s="1"/>
      <c r="CI2275" s="1"/>
      <c r="CJ2275" s="1"/>
      <c r="CK2275" s="1"/>
      <c r="CL2275" s="1"/>
      <c r="CM2275" s="1"/>
      <c r="CN2275" s="1"/>
      <c r="CO2275" s="1"/>
      <c r="CP2275" s="1"/>
      <c r="CQ2275" s="1"/>
      <c r="CR2275" s="1"/>
      <c r="CS2275" s="1"/>
      <c r="CT2275" s="1"/>
      <c r="CU2275" s="1"/>
      <c r="CV2275" s="1"/>
      <c r="CW2275" s="1"/>
      <c r="CX2275" s="1"/>
      <c r="CY2275" s="1"/>
      <c r="CZ2275" s="1"/>
      <c r="DA2275" s="1"/>
      <c r="DB2275" s="1"/>
      <c r="DC2275" s="1"/>
      <c r="DD2275" s="1"/>
      <c r="DE2275" s="1"/>
      <c r="DF2275" s="1"/>
      <c r="DG2275" s="1"/>
    </row>
    <row r="2276" spans="1:111" x14ac:dyDescent="0.4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  <c r="BU2276" s="1"/>
      <c r="BV2276" s="1"/>
      <c r="BW2276" s="1"/>
      <c r="BX2276" s="1"/>
      <c r="BY2276" s="1"/>
      <c r="BZ2276" s="1"/>
      <c r="CA2276" s="1"/>
      <c r="CB2276" s="1"/>
      <c r="CC2276" s="1"/>
      <c r="CD2276" s="1"/>
      <c r="CE2276" s="1"/>
      <c r="CF2276" s="1"/>
      <c r="CG2276" s="1"/>
      <c r="CH2276" s="1"/>
      <c r="CI2276" s="1"/>
      <c r="CJ2276" s="1"/>
      <c r="CK2276" s="1"/>
      <c r="CL2276" s="1"/>
      <c r="CM2276" s="1"/>
      <c r="CN2276" s="1"/>
      <c r="CO2276" s="1"/>
      <c r="CP2276" s="1"/>
      <c r="CQ2276" s="1"/>
      <c r="CR2276" s="1"/>
      <c r="CS2276" s="1"/>
      <c r="CT2276" s="1"/>
      <c r="CU2276" s="1"/>
      <c r="CV2276" s="1"/>
      <c r="CW2276" s="1"/>
      <c r="CX2276" s="1"/>
      <c r="CY2276" s="1"/>
      <c r="CZ2276" s="1"/>
      <c r="DA2276" s="1"/>
      <c r="DB2276" s="1"/>
      <c r="DC2276" s="1"/>
      <c r="DD2276" s="1"/>
      <c r="DE2276" s="1"/>
      <c r="DF2276" s="1"/>
      <c r="DG2276" s="1"/>
    </row>
    <row r="2277" spans="1:111" x14ac:dyDescent="0.4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  <c r="BU2277" s="1"/>
      <c r="BV2277" s="1"/>
      <c r="BW2277" s="1"/>
      <c r="BX2277" s="1"/>
      <c r="BY2277" s="1"/>
      <c r="BZ2277" s="1"/>
      <c r="CA2277" s="1"/>
      <c r="CB2277" s="1"/>
      <c r="CC2277" s="1"/>
      <c r="CD2277" s="1"/>
      <c r="CE2277" s="1"/>
      <c r="CF2277" s="1"/>
      <c r="CG2277" s="1"/>
      <c r="CH2277" s="1"/>
      <c r="CI2277" s="1"/>
      <c r="CJ2277" s="1"/>
      <c r="CK2277" s="1"/>
      <c r="CL2277" s="1"/>
      <c r="CM2277" s="1"/>
      <c r="CN2277" s="1"/>
      <c r="CO2277" s="1"/>
      <c r="CP2277" s="1"/>
      <c r="CQ2277" s="1"/>
      <c r="CR2277" s="1"/>
      <c r="CS2277" s="1"/>
      <c r="CT2277" s="1"/>
      <c r="CU2277" s="1"/>
      <c r="CV2277" s="1"/>
      <c r="CW2277" s="1"/>
      <c r="CX2277" s="1"/>
      <c r="CY2277" s="1"/>
      <c r="CZ2277" s="1"/>
      <c r="DA2277" s="1"/>
      <c r="DB2277" s="1"/>
      <c r="DC2277" s="1"/>
      <c r="DD2277" s="1"/>
      <c r="DE2277" s="1"/>
      <c r="DF2277" s="1"/>
      <c r="DG2277" s="1"/>
    </row>
    <row r="2278" spans="1:111" x14ac:dyDescent="0.4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  <c r="BU2278" s="1"/>
      <c r="BV2278" s="1"/>
      <c r="BW2278" s="1"/>
      <c r="BX2278" s="1"/>
      <c r="BY2278" s="1"/>
      <c r="BZ2278" s="1"/>
      <c r="CA2278" s="1"/>
      <c r="CB2278" s="1"/>
      <c r="CC2278" s="1"/>
      <c r="CD2278" s="1"/>
      <c r="CE2278" s="1"/>
      <c r="CF2278" s="1"/>
      <c r="CG2278" s="1"/>
      <c r="CH2278" s="1"/>
      <c r="CI2278" s="1"/>
      <c r="CJ2278" s="1"/>
      <c r="CK2278" s="1"/>
      <c r="CL2278" s="1"/>
      <c r="CM2278" s="1"/>
      <c r="CN2278" s="1"/>
      <c r="CO2278" s="1"/>
      <c r="CP2278" s="1"/>
      <c r="CQ2278" s="1"/>
      <c r="CR2278" s="1"/>
      <c r="CS2278" s="1"/>
      <c r="CT2278" s="1"/>
      <c r="CU2278" s="1"/>
      <c r="CV2278" s="1"/>
      <c r="CW2278" s="1"/>
      <c r="CX2278" s="1"/>
      <c r="CY2278" s="1"/>
      <c r="CZ2278" s="1"/>
      <c r="DA2278" s="1"/>
      <c r="DB2278" s="1"/>
      <c r="DC2278" s="1"/>
      <c r="DD2278" s="1"/>
      <c r="DE2278" s="1"/>
      <c r="DF2278" s="1"/>
      <c r="DG2278" s="1"/>
    </row>
    <row r="2279" spans="1:111" x14ac:dyDescent="0.4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  <c r="BU2279" s="1"/>
      <c r="BV2279" s="1"/>
      <c r="BW2279" s="1"/>
      <c r="BX2279" s="1"/>
      <c r="BY2279" s="1"/>
      <c r="BZ2279" s="1"/>
      <c r="CA2279" s="1"/>
      <c r="CB2279" s="1"/>
      <c r="CC2279" s="1"/>
      <c r="CD2279" s="1"/>
      <c r="CE2279" s="1"/>
      <c r="CF2279" s="1"/>
      <c r="CG2279" s="1"/>
      <c r="CH2279" s="1"/>
      <c r="CI2279" s="1"/>
      <c r="CJ2279" s="1"/>
      <c r="CK2279" s="1"/>
      <c r="CL2279" s="1"/>
      <c r="CM2279" s="1"/>
      <c r="CN2279" s="1"/>
      <c r="CO2279" s="1"/>
      <c r="CP2279" s="1"/>
      <c r="CQ2279" s="1"/>
      <c r="CR2279" s="1"/>
      <c r="CS2279" s="1"/>
      <c r="CT2279" s="1"/>
      <c r="CU2279" s="1"/>
      <c r="CV2279" s="1"/>
      <c r="CW2279" s="1"/>
      <c r="CX2279" s="1"/>
      <c r="CY2279" s="1"/>
      <c r="CZ2279" s="1"/>
      <c r="DA2279" s="1"/>
      <c r="DB2279" s="1"/>
      <c r="DC2279" s="1"/>
      <c r="DD2279" s="1"/>
      <c r="DE2279" s="1"/>
      <c r="DF2279" s="1"/>
      <c r="DG2279" s="1"/>
    </row>
    <row r="2280" spans="1:111" x14ac:dyDescent="0.4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  <c r="BU2280" s="1"/>
      <c r="BV2280" s="1"/>
      <c r="BW2280" s="1"/>
      <c r="BX2280" s="1"/>
      <c r="BY2280" s="1"/>
      <c r="BZ2280" s="1"/>
      <c r="CA2280" s="1"/>
      <c r="CB2280" s="1"/>
      <c r="CC2280" s="1"/>
      <c r="CD2280" s="1"/>
      <c r="CE2280" s="1"/>
      <c r="CF2280" s="1"/>
      <c r="CG2280" s="1"/>
      <c r="CH2280" s="1"/>
      <c r="CI2280" s="1"/>
      <c r="CJ2280" s="1"/>
      <c r="CK2280" s="1"/>
      <c r="CL2280" s="1"/>
      <c r="CM2280" s="1"/>
      <c r="CN2280" s="1"/>
      <c r="CO2280" s="1"/>
      <c r="CP2280" s="1"/>
      <c r="CQ2280" s="1"/>
      <c r="CR2280" s="1"/>
      <c r="CS2280" s="1"/>
      <c r="CT2280" s="1"/>
      <c r="CU2280" s="1"/>
      <c r="CV2280" s="1"/>
      <c r="CW2280" s="1"/>
      <c r="CX2280" s="1"/>
      <c r="CY2280" s="1"/>
      <c r="CZ2280" s="1"/>
      <c r="DA2280" s="1"/>
      <c r="DB2280" s="1"/>
      <c r="DC2280" s="1"/>
      <c r="DD2280" s="1"/>
      <c r="DE2280" s="1"/>
      <c r="DF2280" s="1"/>
      <c r="DG2280" s="1"/>
    </row>
    <row r="2281" spans="1:111" x14ac:dyDescent="0.4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  <c r="BQ2281" s="1"/>
      <c r="BR2281" s="1"/>
      <c r="BS2281" s="1"/>
      <c r="BT2281" s="1"/>
      <c r="BU2281" s="1"/>
      <c r="BV2281" s="1"/>
      <c r="BW2281" s="1"/>
      <c r="BX2281" s="1"/>
      <c r="BY2281" s="1"/>
      <c r="BZ2281" s="1"/>
      <c r="CA2281" s="1"/>
      <c r="CB2281" s="1"/>
      <c r="CC2281" s="1"/>
      <c r="CD2281" s="1"/>
      <c r="CE2281" s="1"/>
      <c r="CF2281" s="1"/>
      <c r="CG2281" s="1"/>
      <c r="CH2281" s="1"/>
      <c r="CI2281" s="1"/>
      <c r="CJ2281" s="1"/>
      <c r="CK2281" s="1"/>
      <c r="CL2281" s="1"/>
      <c r="CM2281" s="1"/>
      <c r="CN2281" s="1"/>
      <c r="CO2281" s="1"/>
      <c r="CP2281" s="1"/>
      <c r="CQ2281" s="1"/>
      <c r="CR2281" s="1"/>
      <c r="CS2281" s="1"/>
      <c r="CT2281" s="1"/>
      <c r="CU2281" s="1"/>
      <c r="CV2281" s="1"/>
      <c r="CW2281" s="1"/>
      <c r="CX2281" s="1"/>
      <c r="CY2281" s="1"/>
      <c r="CZ2281" s="1"/>
      <c r="DA2281" s="1"/>
      <c r="DB2281" s="1"/>
      <c r="DC2281" s="1"/>
      <c r="DD2281" s="1"/>
      <c r="DE2281" s="1"/>
      <c r="DF2281" s="1"/>
      <c r="DG2281" s="1"/>
    </row>
    <row r="2282" spans="1:111" x14ac:dyDescent="0.4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  <c r="BU2282" s="1"/>
      <c r="BV2282" s="1"/>
      <c r="BW2282" s="1"/>
      <c r="BX2282" s="1"/>
      <c r="BY2282" s="1"/>
      <c r="BZ2282" s="1"/>
      <c r="CA2282" s="1"/>
      <c r="CB2282" s="1"/>
      <c r="CC2282" s="1"/>
      <c r="CD2282" s="1"/>
      <c r="CE2282" s="1"/>
      <c r="CF2282" s="1"/>
      <c r="CG2282" s="1"/>
      <c r="CH2282" s="1"/>
      <c r="CI2282" s="1"/>
      <c r="CJ2282" s="1"/>
      <c r="CK2282" s="1"/>
      <c r="CL2282" s="1"/>
      <c r="CM2282" s="1"/>
      <c r="CN2282" s="1"/>
      <c r="CO2282" s="1"/>
      <c r="CP2282" s="1"/>
      <c r="CQ2282" s="1"/>
      <c r="CR2282" s="1"/>
      <c r="CS2282" s="1"/>
      <c r="CT2282" s="1"/>
      <c r="CU2282" s="1"/>
      <c r="CV2282" s="1"/>
      <c r="CW2282" s="1"/>
      <c r="CX2282" s="1"/>
      <c r="CY2282" s="1"/>
      <c r="CZ2282" s="1"/>
      <c r="DA2282" s="1"/>
      <c r="DB2282" s="1"/>
      <c r="DC2282" s="1"/>
      <c r="DD2282" s="1"/>
      <c r="DE2282" s="1"/>
      <c r="DF2282" s="1"/>
      <c r="DG2282" s="1"/>
    </row>
    <row r="2283" spans="1:111" x14ac:dyDescent="0.4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  <c r="BU2283" s="1"/>
      <c r="BV2283" s="1"/>
      <c r="BW2283" s="1"/>
      <c r="BX2283" s="1"/>
      <c r="BY2283" s="1"/>
      <c r="BZ2283" s="1"/>
      <c r="CA2283" s="1"/>
      <c r="CB2283" s="1"/>
      <c r="CC2283" s="1"/>
      <c r="CD2283" s="1"/>
      <c r="CE2283" s="1"/>
      <c r="CF2283" s="1"/>
      <c r="CG2283" s="1"/>
      <c r="CH2283" s="1"/>
      <c r="CI2283" s="1"/>
      <c r="CJ2283" s="1"/>
      <c r="CK2283" s="1"/>
      <c r="CL2283" s="1"/>
      <c r="CM2283" s="1"/>
      <c r="CN2283" s="1"/>
      <c r="CO2283" s="1"/>
      <c r="CP2283" s="1"/>
      <c r="CQ2283" s="1"/>
      <c r="CR2283" s="1"/>
      <c r="CS2283" s="1"/>
      <c r="CT2283" s="1"/>
      <c r="CU2283" s="1"/>
      <c r="CV2283" s="1"/>
      <c r="CW2283" s="1"/>
      <c r="CX2283" s="1"/>
      <c r="CY2283" s="1"/>
      <c r="CZ2283" s="1"/>
      <c r="DA2283" s="1"/>
      <c r="DB2283" s="1"/>
      <c r="DC2283" s="1"/>
      <c r="DD2283" s="1"/>
      <c r="DE2283" s="1"/>
      <c r="DF2283" s="1"/>
      <c r="DG2283" s="1"/>
    </row>
    <row r="2284" spans="1:111" x14ac:dyDescent="0.4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  <c r="BU2284" s="1"/>
      <c r="BV2284" s="1"/>
      <c r="BW2284" s="1"/>
      <c r="BX2284" s="1"/>
      <c r="BY2284" s="1"/>
      <c r="BZ2284" s="1"/>
      <c r="CA2284" s="1"/>
      <c r="CB2284" s="1"/>
      <c r="CC2284" s="1"/>
      <c r="CD2284" s="1"/>
      <c r="CE2284" s="1"/>
      <c r="CF2284" s="1"/>
      <c r="CG2284" s="1"/>
      <c r="CH2284" s="1"/>
      <c r="CI2284" s="1"/>
      <c r="CJ2284" s="1"/>
      <c r="CK2284" s="1"/>
      <c r="CL2284" s="1"/>
      <c r="CM2284" s="1"/>
      <c r="CN2284" s="1"/>
      <c r="CO2284" s="1"/>
      <c r="CP2284" s="1"/>
      <c r="CQ2284" s="1"/>
      <c r="CR2284" s="1"/>
      <c r="CS2284" s="1"/>
      <c r="CT2284" s="1"/>
      <c r="CU2284" s="1"/>
      <c r="CV2284" s="1"/>
      <c r="CW2284" s="1"/>
      <c r="CX2284" s="1"/>
      <c r="CY2284" s="1"/>
      <c r="CZ2284" s="1"/>
      <c r="DA2284" s="1"/>
      <c r="DB2284" s="1"/>
      <c r="DC2284" s="1"/>
      <c r="DD2284" s="1"/>
      <c r="DE2284" s="1"/>
      <c r="DF2284" s="1"/>
      <c r="DG2284" s="1"/>
    </row>
    <row r="2285" spans="1:111" x14ac:dyDescent="0.4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  <c r="BU2285" s="1"/>
      <c r="BV2285" s="1"/>
      <c r="BW2285" s="1"/>
      <c r="BX2285" s="1"/>
      <c r="BY2285" s="1"/>
      <c r="BZ2285" s="1"/>
      <c r="CA2285" s="1"/>
      <c r="CB2285" s="1"/>
      <c r="CC2285" s="1"/>
      <c r="CD2285" s="1"/>
      <c r="CE2285" s="1"/>
      <c r="CF2285" s="1"/>
      <c r="CG2285" s="1"/>
      <c r="CH2285" s="1"/>
      <c r="CI2285" s="1"/>
      <c r="CJ2285" s="1"/>
      <c r="CK2285" s="1"/>
      <c r="CL2285" s="1"/>
      <c r="CM2285" s="1"/>
      <c r="CN2285" s="1"/>
      <c r="CO2285" s="1"/>
      <c r="CP2285" s="1"/>
      <c r="CQ2285" s="1"/>
      <c r="CR2285" s="1"/>
      <c r="CS2285" s="1"/>
      <c r="CT2285" s="1"/>
      <c r="CU2285" s="1"/>
      <c r="CV2285" s="1"/>
      <c r="CW2285" s="1"/>
      <c r="CX2285" s="1"/>
      <c r="CY2285" s="1"/>
      <c r="CZ2285" s="1"/>
      <c r="DA2285" s="1"/>
      <c r="DB2285" s="1"/>
      <c r="DC2285" s="1"/>
      <c r="DD2285" s="1"/>
      <c r="DE2285" s="1"/>
      <c r="DF2285" s="1"/>
      <c r="DG2285" s="1"/>
    </row>
    <row r="2286" spans="1:111" x14ac:dyDescent="0.4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  <c r="BU2286" s="1"/>
      <c r="BV2286" s="1"/>
      <c r="BW2286" s="1"/>
      <c r="BX2286" s="1"/>
      <c r="BY2286" s="1"/>
      <c r="BZ2286" s="1"/>
      <c r="CA2286" s="1"/>
      <c r="CB2286" s="1"/>
      <c r="CC2286" s="1"/>
      <c r="CD2286" s="1"/>
      <c r="CE2286" s="1"/>
      <c r="CF2286" s="1"/>
      <c r="CG2286" s="1"/>
      <c r="CH2286" s="1"/>
      <c r="CI2286" s="1"/>
      <c r="CJ2286" s="1"/>
      <c r="CK2286" s="1"/>
      <c r="CL2286" s="1"/>
      <c r="CM2286" s="1"/>
      <c r="CN2286" s="1"/>
      <c r="CO2286" s="1"/>
      <c r="CP2286" s="1"/>
      <c r="CQ2286" s="1"/>
      <c r="CR2286" s="1"/>
      <c r="CS2286" s="1"/>
      <c r="CT2286" s="1"/>
      <c r="CU2286" s="1"/>
      <c r="CV2286" s="1"/>
      <c r="CW2286" s="1"/>
      <c r="CX2286" s="1"/>
      <c r="CY2286" s="1"/>
      <c r="CZ2286" s="1"/>
      <c r="DA2286" s="1"/>
      <c r="DB2286" s="1"/>
      <c r="DC2286" s="1"/>
      <c r="DD2286" s="1"/>
      <c r="DE2286" s="1"/>
      <c r="DF2286" s="1"/>
      <c r="DG2286" s="1"/>
    </row>
    <row r="2287" spans="1:111" x14ac:dyDescent="0.4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  <c r="BU2287" s="1"/>
      <c r="BV2287" s="1"/>
      <c r="BW2287" s="1"/>
      <c r="BX2287" s="1"/>
      <c r="BY2287" s="1"/>
      <c r="BZ2287" s="1"/>
      <c r="CA2287" s="1"/>
      <c r="CB2287" s="1"/>
      <c r="CC2287" s="1"/>
      <c r="CD2287" s="1"/>
      <c r="CE2287" s="1"/>
      <c r="CF2287" s="1"/>
      <c r="CG2287" s="1"/>
      <c r="CH2287" s="1"/>
      <c r="CI2287" s="1"/>
      <c r="CJ2287" s="1"/>
      <c r="CK2287" s="1"/>
      <c r="CL2287" s="1"/>
      <c r="CM2287" s="1"/>
      <c r="CN2287" s="1"/>
      <c r="CO2287" s="1"/>
      <c r="CP2287" s="1"/>
      <c r="CQ2287" s="1"/>
      <c r="CR2287" s="1"/>
      <c r="CS2287" s="1"/>
      <c r="CT2287" s="1"/>
      <c r="CU2287" s="1"/>
      <c r="CV2287" s="1"/>
      <c r="CW2287" s="1"/>
      <c r="CX2287" s="1"/>
      <c r="CY2287" s="1"/>
      <c r="CZ2287" s="1"/>
      <c r="DA2287" s="1"/>
      <c r="DB2287" s="1"/>
      <c r="DC2287" s="1"/>
      <c r="DD2287" s="1"/>
      <c r="DE2287" s="1"/>
      <c r="DF2287" s="1"/>
      <c r="DG2287" s="1"/>
    </row>
    <row r="2288" spans="1:111" x14ac:dyDescent="0.4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  <c r="BU2288" s="1"/>
      <c r="BV2288" s="1"/>
      <c r="BW2288" s="1"/>
      <c r="BX2288" s="1"/>
      <c r="BY2288" s="1"/>
      <c r="BZ2288" s="1"/>
      <c r="CA2288" s="1"/>
      <c r="CB2288" s="1"/>
      <c r="CC2288" s="1"/>
      <c r="CD2288" s="1"/>
      <c r="CE2288" s="1"/>
      <c r="CF2288" s="1"/>
      <c r="CG2288" s="1"/>
      <c r="CH2288" s="1"/>
      <c r="CI2288" s="1"/>
      <c r="CJ2288" s="1"/>
      <c r="CK2288" s="1"/>
      <c r="CL2288" s="1"/>
      <c r="CM2288" s="1"/>
      <c r="CN2288" s="1"/>
      <c r="CO2288" s="1"/>
      <c r="CP2288" s="1"/>
      <c r="CQ2288" s="1"/>
      <c r="CR2288" s="1"/>
      <c r="CS2288" s="1"/>
      <c r="CT2288" s="1"/>
      <c r="CU2288" s="1"/>
      <c r="CV2288" s="1"/>
      <c r="CW2288" s="1"/>
      <c r="CX2288" s="1"/>
      <c r="CY2288" s="1"/>
      <c r="CZ2288" s="1"/>
      <c r="DA2288" s="1"/>
      <c r="DB2288" s="1"/>
      <c r="DC2288" s="1"/>
      <c r="DD2288" s="1"/>
      <c r="DE2288" s="1"/>
      <c r="DF2288" s="1"/>
      <c r="DG2288" s="1"/>
    </row>
    <row r="2289" spans="1:111" x14ac:dyDescent="0.4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  <c r="BU2289" s="1"/>
      <c r="BV2289" s="1"/>
      <c r="BW2289" s="1"/>
      <c r="BX2289" s="1"/>
      <c r="BY2289" s="1"/>
      <c r="BZ2289" s="1"/>
      <c r="CA2289" s="1"/>
      <c r="CB2289" s="1"/>
      <c r="CC2289" s="1"/>
      <c r="CD2289" s="1"/>
      <c r="CE2289" s="1"/>
      <c r="CF2289" s="1"/>
      <c r="CG2289" s="1"/>
      <c r="CH2289" s="1"/>
      <c r="CI2289" s="1"/>
      <c r="CJ2289" s="1"/>
      <c r="CK2289" s="1"/>
      <c r="CL2289" s="1"/>
      <c r="CM2289" s="1"/>
      <c r="CN2289" s="1"/>
      <c r="CO2289" s="1"/>
      <c r="CP2289" s="1"/>
      <c r="CQ2289" s="1"/>
      <c r="CR2289" s="1"/>
      <c r="CS2289" s="1"/>
      <c r="CT2289" s="1"/>
      <c r="CU2289" s="1"/>
      <c r="CV2289" s="1"/>
      <c r="CW2289" s="1"/>
      <c r="CX2289" s="1"/>
      <c r="CY2289" s="1"/>
      <c r="CZ2289" s="1"/>
      <c r="DA2289" s="1"/>
      <c r="DB2289" s="1"/>
      <c r="DC2289" s="1"/>
      <c r="DD2289" s="1"/>
      <c r="DE2289" s="1"/>
      <c r="DF2289" s="1"/>
      <c r="DG2289" s="1"/>
    </row>
    <row r="2290" spans="1:111" x14ac:dyDescent="0.4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  <c r="BU2290" s="1"/>
      <c r="BV2290" s="1"/>
      <c r="BW2290" s="1"/>
      <c r="BX2290" s="1"/>
      <c r="BY2290" s="1"/>
      <c r="BZ2290" s="1"/>
      <c r="CA2290" s="1"/>
      <c r="CB2290" s="1"/>
      <c r="CC2290" s="1"/>
      <c r="CD2290" s="1"/>
      <c r="CE2290" s="1"/>
      <c r="CF2290" s="1"/>
      <c r="CG2290" s="1"/>
      <c r="CH2290" s="1"/>
      <c r="CI2290" s="1"/>
      <c r="CJ2290" s="1"/>
      <c r="CK2290" s="1"/>
      <c r="CL2290" s="1"/>
      <c r="CM2290" s="1"/>
      <c r="CN2290" s="1"/>
      <c r="CO2290" s="1"/>
      <c r="CP2290" s="1"/>
      <c r="CQ2290" s="1"/>
      <c r="CR2290" s="1"/>
      <c r="CS2290" s="1"/>
      <c r="CT2290" s="1"/>
      <c r="CU2290" s="1"/>
      <c r="CV2290" s="1"/>
      <c r="CW2290" s="1"/>
      <c r="CX2290" s="1"/>
      <c r="CY2290" s="1"/>
      <c r="CZ2290" s="1"/>
      <c r="DA2290" s="1"/>
      <c r="DB2290" s="1"/>
      <c r="DC2290" s="1"/>
      <c r="DD2290" s="1"/>
      <c r="DE2290" s="1"/>
      <c r="DF2290" s="1"/>
      <c r="DG2290" s="1"/>
    </row>
    <row r="2291" spans="1:111" x14ac:dyDescent="0.4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  <c r="BU2291" s="1"/>
      <c r="BV2291" s="1"/>
      <c r="BW2291" s="1"/>
      <c r="BX2291" s="1"/>
      <c r="BY2291" s="1"/>
      <c r="BZ2291" s="1"/>
      <c r="CA2291" s="1"/>
      <c r="CB2291" s="1"/>
      <c r="CC2291" s="1"/>
      <c r="CD2291" s="1"/>
      <c r="CE2291" s="1"/>
      <c r="CF2291" s="1"/>
      <c r="CG2291" s="1"/>
      <c r="CH2291" s="1"/>
      <c r="CI2291" s="1"/>
      <c r="CJ2291" s="1"/>
      <c r="CK2291" s="1"/>
      <c r="CL2291" s="1"/>
      <c r="CM2291" s="1"/>
      <c r="CN2291" s="1"/>
      <c r="CO2291" s="1"/>
      <c r="CP2291" s="1"/>
      <c r="CQ2291" s="1"/>
      <c r="CR2291" s="1"/>
      <c r="CS2291" s="1"/>
      <c r="CT2291" s="1"/>
      <c r="CU2291" s="1"/>
      <c r="CV2291" s="1"/>
      <c r="CW2291" s="1"/>
      <c r="CX2291" s="1"/>
      <c r="CY2291" s="1"/>
      <c r="CZ2291" s="1"/>
      <c r="DA2291" s="1"/>
      <c r="DB2291" s="1"/>
      <c r="DC2291" s="1"/>
      <c r="DD2291" s="1"/>
      <c r="DE2291" s="1"/>
      <c r="DF2291" s="1"/>
      <c r="DG2291" s="1"/>
    </row>
    <row r="2292" spans="1:111" x14ac:dyDescent="0.4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  <c r="BU2292" s="1"/>
      <c r="BV2292" s="1"/>
      <c r="BW2292" s="1"/>
      <c r="BX2292" s="1"/>
      <c r="BY2292" s="1"/>
      <c r="BZ2292" s="1"/>
      <c r="CA2292" s="1"/>
      <c r="CB2292" s="1"/>
      <c r="CC2292" s="1"/>
      <c r="CD2292" s="1"/>
      <c r="CE2292" s="1"/>
      <c r="CF2292" s="1"/>
      <c r="CG2292" s="1"/>
      <c r="CH2292" s="1"/>
      <c r="CI2292" s="1"/>
      <c r="CJ2292" s="1"/>
      <c r="CK2292" s="1"/>
      <c r="CL2292" s="1"/>
      <c r="CM2292" s="1"/>
      <c r="CN2292" s="1"/>
      <c r="CO2292" s="1"/>
      <c r="CP2292" s="1"/>
      <c r="CQ2292" s="1"/>
      <c r="CR2292" s="1"/>
      <c r="CS2292" s="1"/>
      <c r="CT2292" s="1"/>
      <c r="CU2292" s="1"/>
      <c r="CV2292" s="1"/>
      <c r="CW2292" s="1"/>
      <c r="CX2292" s="1"/>
      <c r="CY2292" s="1"/>
      <c r="CZ2292" s="1"/>
      <c r="DA2292" s="1"/>
      <c r="DB2292" s="1"/>
      <c r="DC2292" s="1"/>
      <c r="DD2292" s="1"/>
      <c r="DE2292" s="1"/>
      <c r="DF2292" s="1"/>
      <c r="DG2292" s="1"/>
    </row>
    <row r="2293" spans="1:111" x14ac:dyDescent="0.4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  <c r="CE2293" s="1"/>
      <c r="CF2293" s="1"/>
      <c r="CG2293" s="1"/>
      <c r="CH2293" s="1"/>
      <c r="CI2293" s="1"/>
      <c r="CJ2293" s="1"/>
      <c r="CK2293" s="1"/>
      <c r="CL2293" s="1"/>
      <c r="CM2293" s="1"/>
      <c r="CN2293" s="1"/>
      <c r="CO2293" s="1"/>
      <c r="CP2293" s="1"/>
      <c r="CQ2293" s="1"/>
      <c r="CR2293" s="1"/>
      <c r="CS2293" s="1"/>
      <c r="CT2293" s="1"/>
      <c r="CU2293" s="1"/>
      <c r="CV2293" s="1"/>
      <c r="CW2293" s="1"/>
      <c r="CX2293" s="1"/>
      <c r="CY2293" s="1"/>
      <c r="CZ2293" s="1"/>
      <c r="DA2293" s="1"/>
      <c r="DB2293" s="1"/>
      <c r="DC2293" s="1"/>
      <c r="DD2293" s="1"/>
      <c r="DE2293" s="1"/>
      <c r="DF2293" s="1"/>
      <c r="DG2293" s="1"/>
    </row>
    <row r="2294" spans="1:111" x14ac:dyDescent="0.4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  <c r="BU2294" s="1"/>
      <c r="BV2294" s="1"/>
      <c r="BW2294" s="1"/>
      <c r="BX2294" s="1"/>
      <c r="BY2294" s="1"/>
      <c r="BZ2294" s="1"/>
      <c r="CA2294" s="1"/>
      <c r="CB2294" s="1"/>
      <c r="CC2294" s="1"/>
      <c r="CD2294" s="1"/>
      <c r="CE2294" s="1"/>
      <c r="CF2294" s="1"/>
      <c r="CG2294" s="1"/>
      <c r="CH2294" s="1"/>
      <c r="CI2294" s="1"/>
      <c r="CJ2294" s="1"/>
      <c r="CK2294" s="1"/>
      <c r="CL2294" s="1"/>
      <c r="CM2294" s="1"/>
      <c r="CN2294" s="1"/>
      <c r="CO2294" s="1"/>
      <c r="CP2294" s="1"/>
      <c r="CQ2294" s="1"/>
      <c r="CR2294" s="1"/>
      <c r="CS2294" s="1"/>
      <c r="CT2294" s="1"/>
      <c r="CU2294" s="1"/>
      <c r="CV2294" s="1"/>
      <c r="CW2294" s="1"/>
      <c r="CX2294" s="1"/>
      <c r="CY2294" s="1"/>
      <c r="CZ2294" s="1"/>
      <c r="DA2294" s="1"/>
      <c r="DB2294" s="1"/>
      <c r="DC2294" s="1"/>
      <c r="DD2294" s="1"/>
      <c r="DE2294" s="1"/>
      <c r="DF2294" s="1"/>
      <c r="DG2294" s="1"/>
    </row>
    <row r="2295" spans="1:111" x14ac:dyDescent="0.4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  <c r="BU2295" s="1"/>
      <c r="BV2295" s="1"/>
      <c r="BW2295" s="1"/>
      <c r="BX2295" s="1"/>
      <c r="BY2295" s="1"/>
      <c r="BZ2295" s="1"/>
      <c r="CA2295" s="1"/>
      <c r="CB2295" s="1"/>
      <c r="CC2295" s="1"/>
      <c r="CD2295" s="1"/>
      <c r="CE2295" s="1"/>
      <c r="CF2295" s="1"/>
      <c r="CG2295" s="1"/>
      <c r="CH2295" s="1"/>
      <c r="CI2295" s="1"/>
      <c r="CJ2295" s="1"/>
      <c r="CK2295" s="1"/>
      <c r="CL2295" s="1"/>
      <c r="CM2295" s="1"/>
      <c r="CN2295" s="1"/>
      <c r="CO2295" s="1"/>
      <c r="CP2295" s="1"/>
      <c r="CQ2295" s="1"/>
      <c r="CR2295" s="1"/>
      <c r="CS2295" s="1"/>
      <c r="CT2295" s="1"/>
      <c r="CU2295" s="1"/>
      <c r="CV2295" s="1"/>
      <c r="CW2295" s="1"/>
      <c r="CX2295" s="1"/>
      <c r="CY2295" s="1"/>
      <c r="CZ2295" s="1"/>
      <c r="DA2295" s="1"/>
      <c r="DB2295" s="1"/>
      <c r="DC2295" s="1"/>
      <c r="DD2295" s="1"/>
      <c r="DE2295" s="1"/>
      <c r="DF2295" s="1"/>
      <c r="DG2295" s="1"/>
    </row>
    <row r="2296" spans="1:111" x14ac:dyDescent="0.4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  <c r="BU2296" s="1"/>
      <c r="BV2296" s="1"/>
      <c r="BW2296" s="1"/>
      <c r="BX2296" s="1"/>
      <c r="BY2296" s="1"/>
      <c r="BZ2296" s="1"/>
      <c r="CA2296" s="1"/>
      <c r="CB2296" s="1"/>
      <c r="CC2296" s="1"/>
      <c r="CD2296" s="1"/>
      <c r="CE2296" s="1"/>
      <c r="CF2296" s="1"/>
      <c r="CG2296" s="1"/>
      <c r="CH2296" s="1"/>
      <c r="CI2296" s="1"/>
      <c r="CJ2296" s="1"/>
      <c r="CK2296" s="1"/>
      <c r="CL2296" s="1"/>
      <c r="CM2296" s="1"/>
      <c r="CN2296" s="1"/>
      <c r="CO2296" s="1"/>
      <c r="CP2296" s="1"/>
      <c r="CQ2296" s="1"/>
      <c r="CR2296" s="1"/>
      <c r="CS2296" s="1"/>
      <c r="CT2296" s="1"/>
      <c r="CU2296" s="1"/>
      <c r="CV2296" s="1"/>
      <c r="CW2296" s="1"/>
      <c r="CX2296" s="1"/>
      <c r="CY2296" s="1"/>
      <c r="CZ2296" s="1"/>
      <c r="DA2296" s="1"/>
      <c r="DB2296" s="1"/>
      <c r="DC2296" s="1"/>
      <c r="DD2296" s="1"/>
      <c r="DE2296" s="1"/>
      <c r="DF2296" s="1"/>
      <c r="DG2296" s="1"/>
    </row>
    <row r="2297" spans="1:111" x14ac:dyDescent="0.4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  <c r="BU2297" s="1"/>
      <c r="BV2297" s="1"/>
      <c r="BW2297" s="1"/>
      <c r="BX2297" s="1"/>
      <c r="BY2297" s="1"/>
      <c r="BZ2297" s="1"/>
      <c r="CA2297" s="1"/>
      <c r="CB2297" s="1"/>
      <c r="CC2297" s="1"/>
      <c r="CD2297" s="1"/>
      <c r="CE2297" s="1"/>
      <c r="CF2297" s="1"/>
      <c r="CG2297" s="1"/>
      <c r="CH2297" s="1"/>
      <c r="CI2297" s="1"/>
      <c r="CJ2297" s="1"/>
      <c r="CK2297" s="1"/>
      <c r="CL2297" s="1"/>
      <c r="CM2297" s="1"/>
      <c r="CN2297" s="1"/>
      <c r="CO2297" s="1"/>
      <c r="CP2297" s="1"/>
      <c r="CQ2297" s="1"/>
      <c r="CR2297" s="1"/>
      <c r="CS2297" s="1"/>
      <c r="CT2297" s="1"/>
      <c r="CU2297" s="1"/>
      <c r="CV2297" s="1"/>
      <c r="CW2297" s="1"/>
      <c r="CX2297" s="1"/>
      <c r="CY2297" s="1"/>
      <c r="CZ2297" s="1"/>
      <c r="DA2297" s="1"/>
      <c r="DB2297" s="1"/>
      <c r="DC2297" s="1"/>
      <c r="DD2297" s="1"/>
      <c r="DE2297" s="1"/>
      <c r="DF2297" s="1"/>
      <c r="DG2297" s="1"/>
    </row>
    <row r="2298" spans="1:111" x14ac:dyDescent="0.4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  <c r="BQ2298" s="1"/>
      <c r="BR2298" s="1"/>
      <c r="BS2298" s="1"/>
      <c r="BT2298" s="1"/>
      <c r="BU2298" s="1"/>
      <c r="BV2298" s="1"/>
      <c r="BW2298" s="1"/>
      <c r="BX2298" s="1"/>
      <c r="BY2298" s="1"/>
      <c r="BZ2298" s="1"/>
      <c r="CA2298" s="1"/>
      <c r="CB2298" s="1"/>
      <c r="CC2298" s="1"/>
      <c r="CD2298" s="1"/>
      <c r="CE2298" s="1"/>
      <c r="CF2298" s="1"/>
      <c r="CG2298" s="1"/>
      <c r="CH2298" s="1"/>
      <c r="CI2298" s="1"/>
      <c r="CJ2298" s="1"/>
      <c r="CK2298" s="1"/>
      <c r="CL2298" s="1"/>
      <c r="CM2298" s="1"/>
      <c r="CN2298" s="1"/>
      <c r="CO2298" s="1"/>
      <c r="CP2298" s="1"/>
      <c r="CQ2298" s="1"/>
      <c r="CR2298" s="1"/>
      <c r="CS2298" s="1"/>
      <c r="CT2298" s="1"/>
      <c r="CU2298" s="1"/>
      <c r="CV2298" s="1"/>
      <c r="CW2298" s="1"/>
      <c r="CX2298" s="1"/>
      <c r="CY2298" s="1"/>
      <c r="CZ2298" s="1"/>
      <c r="DA2298" s="1"/>
      <c r="DB2298" s="1"/>
      <c r="DC2298" s="1"/>
      <c r="DD2298" s="1"/>
      <c r="DE2298" s="1"/>
      <c r="DF2298" s="1"/>
      <c r="DG2298" s="1"/>
    </row>
    <row r="2299" spans="1:111" x14ac:dyDescent="0.4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  <c r="BU2299" s="1"/>
      <c r="BV2299" s="1"/>
      <c r="BW2299" s="1"/>
      <c r="BX2299" s="1"/>
      <c r="BY2299" s="1"/>
      <c r="BZ2299" s="1"/>
      <c r="CA2299" s="1"/>
      <c r="CB2299" s="1"/>
      <c r="CC2299" s="1"/>
      <c r="CD2299" s="1"/>
      <c r="CE2299" s="1"/>
      <c r="CF2299" s="1"/>
      <c r="CG2299" s="1"/>
      <c r="CH2299" s="1"/>
      <c r="CI2299" s="1"/>
      <c r="CJ2299" s="1"/>
      <c r="CK2299" s="1"/>
      <c r="CL2299" s="1"/>
      <c r="CM2299" s="1"/>
      <c r="CN2299" s="1"/>
      <c r="CO2299" s="1"/>
      <c r="CP2299" s="1"/>
      <c r="CQ2299" s="1"/>
      <c r="CR2299" s="1"/>
      <c r="CS2299" s="1"/>
      <c r="CT2299" s="1"/>
      <c r="CU2299" s="1"/>
      <c r="CV2299" s="1"/>
      <c r="CW2299" s="1"/>
      <c r="CX2299" s="1"/>
      <c r="CY2299" s="1"/>
      <c r="CZ2299" s="1"/>
      <c r="DA2299" s="1"/>
      <c r="DB2299" s="1"/>
      <c r="DC2299" s="1"/>
      <c r="DD2299" s="1"/>
      <c r="DE2299" s="1"/>
      <c r="DF2299" s="1"/>
      <c r="DG2299" s="1"/>
    </row>
    <row r="2300" spans="1:111" x14ac:dyDescent="0.4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  <c r="BQ2300" s="1"/>
      <c r="BR2300" s="1"/>
      <c r="BS2300" s="1"/>
      <c r="BT2300" s="1"/>
      <c r="BU2300" s="1"/>
      <c r="BV2300" s="1"/>
      <c r="BW2300" s="1"/>
      <c r="BX2300" s="1"/>
      <c r="BY2300" s="1"/>
      <c r="BZ2300" s="1"/>
      <c r="CA2300" s="1"/>
      <c r="CB2300" s="1"/>
      <c r="CC2300" s="1"/>
      <c r="CD2300" s="1"/>
      <c r="CE2300" s="1"/>
      <c r="CF2300" s="1"/>
      <c r="CG2300" s="1"/>
      <c r="CH2300" s="1"/>
      <c r="CI2300" s="1"/>
      <c r="CJ2300" s="1"/>
      <c r="CK2300" s="1"/>
      <c r="CL2300" s="1"/>
      <c r="CM2300" s="1"/>
      <c r="CN2300" s="1"/>
      <c r="CO2300" s="1"/>
      <c r="CP2300" s="1"/>
      <c r="CQ2300" s="1"/>
      <c r="CR2300" s="1"/>
      <c r="CS2300" s="1"/>
      <c r="CT2300" s="1"/>
      <c r="CU2300" s="1"/>
      <c r="CV2300" s="1"/>
      <c r="CW2300" s="1"/>
      <c r="CX2300" s="1"/>
      <c r="CY2300" s="1"/>
      <c r="CZ2300" s="1"/>
      <c r="DA2300" s="1"/>
      <c r="DB2300" s="1"/>
      <c r="DC2300" s="1"/>
      <c r="DD2300" s="1"/>
      <c r="DE2300" s="1"/>
      <c r="DF2300" s="1"/>
      <c r="DG2300" s="1"/>
    </row>
    <row r="2301" spans="1:111" x14ac:dyDescent="0.4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  <c r="BQ2301" s="1"/>
      <c r="BR2301" s="1"/>
      <c r="BS2301" s="1"/>
      <c r="BT2301" s="1"/>
      <c r="BU2301" s="1"/>
      <c r="BV2301" s="1"/>
      <c r="BW2301" s="1"/>
      <c r="BX2301" s="1"/>
      <c r="BY2301" s="1"/>
      <c r="BZ2301" s="1"/>
      <c r="CA2301" s="1"/>
      <c r="CB2301" s="1"/>
      <c r="CC2301" s="1"/>
      <c r="CD2301" s="1"/>
      <c r="CE2301" s="1"/>
      <c r="CF2301" s="1"/>
      <c r="CG2301" s="1"/>
      <c r="CH2301" s="1"/>
      <c r="CI2301" s="1"/>
      <c r="CJ2301" s="1"/>
      <c r="CK2301" s="1"/>
      <c r="CL2301" s="1"/>
      <c r="CM2301" s="1"/>
      <c r="CN2301" s="1"/>
      <c r="CO2301" s="1"/>
      <c r="CP2301" s="1"/>
      <c r="CQ2301" s="1"/>
      <c r="CR2301" s="1"/>
      <c r="CS2301" s="1"/>
      <c r="CT2301" s="1"/>
      <c r="CU2301" s="1"/>
      <c r="CV2301" s="1"/>
      <c r="CW2301" s="1"/>
      <c r="CX2301" s="1"/>
      <c r="CY2301" s="1"/>
      <c r="CZ2301" s="1"/>
      <c r="DA2301" s="1"/>
      <c r="DB2301" s="1"/>
      <c r="DC2301" s="1"/>
      <c r="DD2301" s="1"/>
      <c r="DE2301" s="1"/>
      <c r="DF2301" s="1"/>
      <c r="DG2301" s="1"/>
    </row>
    <row r="2302" spans="1:111" x14ac:dyDescent="0.4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  <c r="DC2302" s="1"/>
      <c r="DD2302" s="1"/>
      <c r="DE2302" s="1"/>
      <c r="DF2302" s="1"/>
      <c r="DG2302" s="1"/>
    </row>
    <row r="2303" spans="1:111" x14ac:dyDescent="0.4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  <c r="BU2303" s="1"/>
      <c r="BV2303" s="1"/>
      <c r="BW2303" s="1"/>
      <c r="BX2303" s="1"/>
      <c r="BY2303" s="1"/>
      <c r="BZ2303" s="1"/>
      <c r="CA2303" s="1"/>
      <c r="CB2303" s="1"/>
      <c r="CC2303" s="1"/>
      <c r="CD2303" s="1"/>
      <c r="CE2303" s="1"/>
      <c r="CF2303" s="1"/>
      <c r="CG2303" s="1"/>
      <c r="CH2303" s="1"/>
      <c r="CI2303" s="1"/>
      <c r="CJ2303" s="1"/>
      <c r="CK2303" s="1"/>
      <c r="CL2303" s="1"/>
      <c r="CM2303" s="1"/>
      <c r="CN2303" s="1"/>
      <c r="CO2303" s="1"/>
      <c r="CP2303" s="1"/>
      <c r="CQ2303" s="1"/>
      <c r="CR2303" s="1"/>
      <c r="CS2303" s="1"/>
      <c r="CT2303" s="1"/>
      <c r="CU2303" s="1"/>
      <c r="CV2303" s="1"/>
      <c r="CW2303" s="1"/>
      <c r="CX2303" s="1"/>
      <c r="CY2303" s="1"/>
      <c r="CZ2303" s="1"/>
      <c r="DA2303" s="1"/>
      <c r="DB2303" s="1"/>
      <c r="DC2303" s="1"/>
      <c r="DD2303" s="1"/>
      <c r="DE2303" s="1"/>
      <c r="DF2303" s="1"/>
      <c r="DG2303" s="1"/>
    </row>
    <row r="2304" spans="1:111" x14ac:dyDescent="0.4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  <c r="BU2304" s="1"/>
      <c r="BV2304" s="1"/>
      <c r="BW2304" s="1"/>
      <c r="BX2304" s="1"/>
      <c r="BY2304" s="1"/>
      <c r="BZ2304" s="1"/>
      <c r="CA2304" s="1"/>
      <c r="CB2304" s="1"/>
      <c r="CC2304" s="1"/>
      <c r="CD2304" s="1"/>
      <c r="CE2304" s="1"/>
      <c r="CF2304" s="1"/>
      <c r="CG2304" s="1"/>
      <c r="CH2304" s="1"/>
      <c r="CI2304" s="1"/>
      <c r="CJ2304" s="1"/>
      <c r="CK2304" s="1"/>
      <c r="CL2304" s="1"/>
      <c r="CM2304" s="1"/>
      <c r="CN2304" s="1"/>
      <c r="CO2304" s="1"/>
      <c r="CP2304" s="1"/>
      <c r="CQ2304" s="1"/>
      <c r="CR2304" s="1"/>
      <c r="CS2304" s="1"/>
      <c r="CT2304" s="1"/>
      <c r="CU2304" s="1"/>
      <c r="CV2304" s="1"/>
      <c r="CW2304" s="1"/>
      <c r="CX2304" s="1"/>
      <c r="CY2304" s="1"/>
      <c r="CZ2304" s="1"/>
      <c r="DA2304" s="1"/>
      <c r="DB2304" s="1"/>
      <c r="DC2304" s="1"/>
      <c r="DD2304" s="1"/>
      <c r="DE2304" s="1"/>
      <c r="DF2304" s="1"/>
      <c r="DG2304" s="1"/>
    </row>
    <row r="2305" spans="1:111" x14ac:dyDescent="0.4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  <c r="BU2305" s="1"/>
      <c r="BV2305" s="1"/>
      <c r="BW2305" s="1"/>
      <c r="BX2305" s="1"/>
      <c r="BY2305" s="1"/>
      <c r="BZ2305" s="1"/>
      <c r="CA2305" s="1"/>
      <c r="CB2305" s="1"/>
      <c r="CC2305" s="1"/>
      <c r="CD2305" s="1"/>
      <c r="CE2305" s="1"/>
      <c r="CF2305" s="1"/>
      <c r="CG2305" s="1"/>
      <c r="CH2305" s="1"/>
      <c r="CI2305" s="1"/>
      <c r="CJ2305" s="1"/>
      <c r="CK2305" s="1"/>
      <c r="CL2305" s="1"/>
      <c r="CM2305" s="1"/>
      <c r="CN2305" s="1"/>
      <c r="CO2305" s="1"/>
      <c r="CP2305" s="1"/>
      <c r="CQ2305" s="1"/>
      <c r="CR2305" s="1"/>
      <c r="CS2305" s="1"/>
      <c r="CT2305" s="1"/>
      <c r="CU2305" s="1"/>
      <c r="CV2305" s="1"/>
      <c r="CW2305" s="1"/>
      <c r="CX2305" s="1"/>
      <c r="CY2305" s="1"/>
      <c r="CZ2305" s="1"/>
      <c r="DA2305" s="1"/>
      <c r="DB2305" s="1"/>
      <c r="DC2305" s="1"/>
      <c r="DD2305" s="1"/>
      <c r="DE2305" s="1"/>
      <c r="DF2305" s="1"/>
      <c r="DG2305" s="1"/>
    </row>
    <row r="2306" spans="1:111" x14ac:dyDescent="0.4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  <c r="BU2306" s="1"/>
      <c r="BV2306" s="1"/>
      <c r="BW2306" s="1"/>
      <c r="BX2306" s="1"/>
      <c r="BY2306" s="1"/>
      <c r="BZ2306" s="1"/>
      <c r="CA2306" s="1"/>
      <c r="CB2306" s="1"/>
      <c r="CC2306" s="1"/>
      <c r="CD2306" s="1"/>
      <c r="CE2306" s="1"/>
      <c r="CF2306" s="1"/>
      <c r="CG2306" s="1"/>
      <c r="CH2306" s="1"/>
      <c r="CI2306" s="1"/>
      <c r="CJ2306" s="1"/>
      <c r="CK2306" s="1"/>
      <c r="CL2306" s="1"/>
      <c r="CM2306" s="1"/>
      <c r="CN2306" s="1"/>
      <c r="CO2306" s="1"/>
      <c r="CP2306" s="1"/>
      <c r="CQ2306" s="1"/>
      <c r="CR2306" s="1"/>
      <c r="CS2306" s="1"/>
      <c r="CT2306" s="1"/>
      <c r="CU2306" s="1"/>
      <c r="CV2306" s="1"/>
      <c r="CW2306" s="1"/>
      <c r="CX2306" s="1"/>
      <c r="CY2306" s="1"/>
      <c r="CZ2306" s="1"/>
      <c r="DA2306" s="1"/>
      <c r="DB2306" s="1"/>
      <c r="DC2306" s="1"/>
      <c r="DD2306" s="1"/>
      <c r="DE2306" s="1"/>
      <c r="DF2306" s="1"/>
      <c r="DG2306" s="1"/>
    </row>
    <row r="2307" spans="1:111" x14ac:dyDescent="0.4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  <c r="BU2307" s="1"/>
      <c r="BV2307" s="1"/>
      <c r="BW2307" s="1"/>
      <c r="BX2307" s="1"/>
      <c r="BY2307" s="1"/>
      <c r="BZ2307" s="1"/>
      <c r="CA2307" s="1"/>
      <c r="CB2307" s="1"/>
      <c r="CC2307" s="1"/>
      <c r="CD2307" s="1"/>
      <c r="CE2307" s="1"/>
      <c r="CF2307" s="1"/>
      <c r="CG2307" s="1"/>
      <c r="CH2307" s="1"/>
      <c r="CI2307" s="1"/>
      <c r="CJ2307" s="1"/>
      <c r="CK2307" s="1"/>
      <c r="CL2307" s="1"/>
      <c r="CM2307" s="1"/>
      <c r="CN2307" s="1"/>
      <c r="CO2307" s="1"/>
      <c r="CP2307" s="1"/>
      <c r="CQ2307" s="1"/>
      <c r="CR2307" s="1"/>
      <c r="CS2307" s="1"/>
      <c r="CT2307" s="1"/>
      <c r="CU2307" s="1"/>
      <c r="CV2307" s="1"/>
      <c r="CW2307" s="1"/>
      <c r="CX2307" s="1"/>
      <c r="CY2307" s="1"/>
      <c r="CZ2307" s="1"/>
      <c r="DA2307" s="1"/>
      <c r="DB2307" s="1"/>
      <c r="DC2307" s="1"/>
      <c r="DD2307" s="1"/>
      <c r="DE2307" s="1"/>
      <c r="DF2307" s="1"/>
      <c r="DG2307" s="1"/>
    </row>
    <row r="2308" spans="1:111" x14ac:dyDescent="0.4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  <c r="BU2308" s="1"/>
      <c r="BV2308" s="1"/>
      <c r="BW2308" s="1"/>
      <c r="BX2308" s="1"/>
      <c r="BY2308" s="1"/>
      <c r="BZ2308" s="1"/>
      <c r="CA2308" s="1"/>
      <c r="CB2308" s="1"/>
      <c r="CC2308" s="1"/>
      <c r="CD2308" s="1"/>
      <c r="CE2308" s="1"/>
      <c r="CF2308" s="1"/>
      <c r="CG2308" s="1"/>
      <c r="CH2308" s="1"/>
      <c r="CI2308" s="1"/>
      <c r="CJ2308" s="1"/>
      <c r="CK2308" s="1"/>
      <c r="CL2308" s="1"/>
      <c r="CM2308" s="1"/>
      <c r="CN2308" s="1"/>
      <c r="CO2308" s="1"/>
      <c r="CP2308" s="1"/>
      <c r="CQ2308" s="1"/>
      <c r="CR2308" s="1"/>
      <c r="CS2308" s="1"/>
      <c r="CT2308" s="1"/>
      <c r="CU2308" s="1"/>
      <c r="CV2308" s="1"/>
      <c r="CW2308" s="1"/>
      <c r="CX2308" s="1"/>
      <c r="CY2308" s="1"/>
      <c r="CZ2308" s="1"/>
      <c r="DA2308" s="1"/>
      <c r="DB2308" s="1"/>
      <c r="DC2308" s="1"/>
      <c r="DD2308" s="1"/>
      <c r="DE2308" s="1"/>
      <c r="DF2308" s="1"/>
      <c r="DG2308" s="1"/>
    </row>
    <row r="2309" spans="1:111" x14ac:dyDescent="0.4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  <c r="DF2309" s="1"/>
      <c r="DG2309" s="1"/>
    </row>
    <row r="2310" spans="1:111" x14ac:dyDescent="0.4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  <c r="BU2310" s="1"/>
      <c r="BV2310" s="1"/>
      <c r="BW2310" s="1"/>
      <c r="BX2310" s="1"/>
      <c r="BY2310" s="1"/>
      <c r="BZ2310" s="1"/>
      <c r="CA2310" s="1"/>
      <c r="CB2310" s="1"/>
      <c r="CC2310" s="1"/>
      <c r="CD2310" s="1"/>
      <c r="CE2310" s="1"/>
      <c r="CF2310" s="1"/>
      <c r="CG2310" s="1"/>
      <c r="CH2310" s="1"/>
      <c r="CI2310" s="1"/>
      <c r="CJ2310" s="1"/>
      <c r="CK2310" s="1"/>
      <c r="CL2310" s="1"/>
      <c r="CM2310" s="1"/>
      <c r="CN2310" s="1"/>
      <c r="CO2310" s="1"/>
      <c r="CP2310" s="1"/>
      <c r="CQ2310" s="1"/>
      <c r="CR2310" s="1"/>
      <c r="CS2310" s="1"/>
      <c r="CT2310" s="1"/>
      <c r="CU2310" s="1"/>
      <c r="CV2310" s="1"/>
      <c r="CW2310" s="1"/>
      <c r="CX2310" s="1"/>
      <c r="CY2310" s="1"/>
      <c r="CZ2310" s="1"/>
      <c r="DA2310" s="1"/>
      <c r="DB2310" s="1"/>
      <c r="DC2310" s="1"/>
      <c r="DD2310" s="1"/>
      <c r="DE2310" s="1"/>
      <c r="DF2310" s="1"/>
      <c r="DG2310" s="1"/>
    </row>
    <row r="2311" spans="1:111" x14ac:dyDescent="0.4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  <c r="BU2311" s="1"/>
      <c r="BV2311" s="1"/>
      <c r="BW2311" s="1"/>
      <c r="BX2311" s="1"/>
      <c r="BY2311" s="1"/>
      <c r="BZ2311" s="1"/>
      <c r="CA2311" s="1"/>
      <c r="CB2311" s="1"/>
      <c r="CC2311" s="1"/>
      <c r="CD2311" s="1"/>
      <c r="CE2311" s="1"/>
      <c r="CF2311" s="1"/>
      <c r="CG2311" s="1"/>
      <c r="CH2311" s="1"/>
      <c r="CI2311" s="1"/>
      <c r="CJ2311" s="1"/>
      <c r="CK2311" s="1"/>
      <c r="CL2311" s="1"/>
      <c r="CM2311" s="1"/>
      <c r="CN2311" s="1"/>
      <c r="CO2311" s="1"/>
      <c r="CP2311" s="1"/>
      <c r="CQ2311" s="1"/>
      <c r="CR2311" s="1"/>
      <c r="CS2311" s="1"/>
      <c r="CT2311" s="1"/>
      <c r="CU2311" s="1"/>
      <c r="CV2311" s="1"/>
      <c r="CW2311" s="1"/>
      <c r="CX2311" s="1"/>
      <c r="CY2311" s="1"/>
      <c r="CZ2311" s="1"/>
      <c r="DA2311" s="1"/>
      <c r="DB2311" s="1"/>
      <c r="DC2311" s="1"/>
      <c r="DD2311" s="1"/>
      <c r="DE2311" s="1"/>
      <c r="DF2311" s="1"/>
      <c r="DG2311" s="1"/>
    </row>
    <row r="2312" spans="1:111" x14ac:dyDescent="0.4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  <c r="BU2312" s="1"/>
      <c r="BV2312" s="1"/>
      <c r="BW2312" s="1"/>
      <c r="BX2312" s="1"/>
      <c r="BY2312" s="1"/>
      <c r="BZ2312" s="1"/>
      <c r="CA2312" s="1"/>
      <c r="CB2312" s="1"/>
      <c r="CC2312" s="1"/>
      <c r="CD2312" s="1"/>
      <c r="CE2312" s="1"/>
      <c r="CF2312" s="1"/>
      <c r="CG2312" s="1"/>
      <c r="CH2312" s="1"/>
      <c r="CI2312" s="1"/>
      <c r="CJ2312" s="1"/>
      <c r="CK2312" s="1"/>
      <c r="CL2312" s="1"/>
      <c r="CM2312" s="1"/>
      <c r="CN2312" s="1"/>
      <c r="CO2312" s="1"/>
      <c r="CP2312" s="1"/>
      <c r="CQ2312" s="1"/>
      <c r="CR2312" s="1"/>
      <c r="CS2312" s="1"/>
      <c r="CT2312" s="1"/>
      <c r="CU2312" s="1"/>
      <c r="CV2312" s="1"/>
      <c r="CW2312" s="1"/>
      <c r="CX2312" s="1"/>
      <c r="CY2312" s="1"/>
      <c r="CZ2312" s="1"/>
      <c r="DA2312" s="1"/>
      <c r="DB2312" s="1"/>
      <c r="DC2312" s="1"/>
      <c r="DD2312" s="1"/>
      <c r="DE2312" s="1"/>
      <c r="DF2312" s="1"/>
      <c r="DG2312" s="1"/>
    </row>
    <row r="2313" spans="1:111" x14ac:dyDescent="0.4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  <c r="BU2313" s="1"/>
      <c r="BV2313" s="1"/>
      <c r="BW2313" s="1"/>
      <c r="BX2313" s="1"/>
      <c r="BY2313" s="1"/>
      <c r="BZ2313" s="1"/>
      <c r="CA2313" s="1"/>
      <c r="CB2313" s="1"/>
      <c r="CC2313" s="1"/>
      <c r="CD2313" s="1"/>
      <c r="CE2313" s="1"/>
      <c r="CF2313" s="1"/>
      <c r="CG2313" s="1"/>
      <c r="CH2313" s="1"/>
      <c r="CI2313" s="1"/>
      <c r="CJ2313" s="1"/>
      <c r="CK2313" s="1"/>
      <c r="CL2313" s="1"/>
      <c r="CM2313" s="1"/>
      <c r="CN2313" s="1"/>
      <c r="CO2313" s="1"/>
      <c r="CP2313" s="1"/>
      <c r="CQ2313" s="1"/>
      <c r="CR2313" s="1"/>
      <c r="CS2313" s="1"/>
      <c r="CT2313" s="1"/>
      <c r="CU2313" s="1"/>
      <c r="CV2313" s="1"/>
      <c r="CW2313" s="1"/>
      <c r="CX2313" s="1"/>
      <c r="CY2313" s="1"/>
      <c r="CZ2313" s="1"/>
      <c r="DA2313" s="1"/>
      <c r="DB2313" s="1"/>
      <c r="DC2313" s="1"/>
      <c r="DD2313" s="1"/>
      <c r="DE2313" s="1"/>
      <c r="DF2313" s="1"/>
      <c r="DG2313" s="1"/>
    </row>
    <row r="2314" spans="1:111" x14ac:dyDescent="0.4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  <c r="BU2314" s="1"/>
      <c r="BV2314" s="1"/>
      <c r="BW2314" s="1"/>
      <c r="BX2314" s="1"/>
      <c r="BY2314" s="1"/>
      <c r="BZ2314" s="1"/>
      <c r="CA2314" s="1"/>
      <c r="CB2314" s="1"/>
      <c r="CC2314" s="1"/>
      <c r="CD2314" s="1"/>
      <c r="CE2314" s="1"/>
      <c r="CF2314" s="1"/>
      <c r="CG2314" s="1"/>
      <c r="CH2314" s="1"/>
      <c r="CI2314" s="1"/>
      <c r="CJ2314" s="1"/>
      <c r="CK2314" s="1"/>
      <c r="CL2314" s="1"/>
      <c r="CM2314" s="1"/>
      <c r="CN2314" s="1"/>
      <c r="CO2314" s="1"/>
      <c r="CP2314" s="1"/>
      <c r="CQ2314" s="1"/>
      <c r="CR2314" s="1"/>
      <c r="CS2314" s="1"/>
      <c r="CT2314" s="1"/>
      <c r="CU2314" s="1"/>
      <c r="CV2314" s="1"/>
      <c r="CW2314" s="1"/>
      <c r="CX2314" s="1"/>
      <c r="CY2314" s="1"/>
      <c r="CZ2314" s="1"/>
      <c r="DA2314" s="1"/>
      <c r="DB2314" s="1"/>
      <c r="DC2314" s="1"/>
      <c r="DD2314" s="1"/>
      <c r="DE2314" s="1"/>
      <c r="DF2314" s="1"/>
      <c r="DG2314" s="1"/>
    </row>
    <row r="2315" spans="1:111" x14ac:dyDescent="0.4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  <c r="DC2315" s="1"/>
      <c r="DD2315" s="1"/>
      <c r="DE2315" s="1"/>
      <c r="DF2315" s="1"/>
      <c r="DG2315" s="1"/>
    </row>
    <row r="2316" spans="1:111" x14ac:dyDescent="0.4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  <c r="DC2316" s="1"/>
      <c r="DD2316" s="1"/>
      <c r="DE2316" s="1"/>
      <c r="DF2316" s="1"/>
      <c r="DG2316" s="1"/>
    </row>
    <row r="2317" spans="1:111" x14ac:dyDescent="0.4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  <c r="BU2317" s="1"/>
      <c r="BV2317" s="1"/>
      <c r="BW2317" s="1"/>
      <c r="BX2317" s="1"/>
      <c r="BY2317" s="1"/>
      <c r="BZ2317" s="1"/>
      <c r="CA2317" s="1"/>
      <c r="CB2317" s="1"/>
      <c r="CC2317" s="1"/>
      <c r="CD2317" s="1"/>
      <c r="CE2317" s="1"/>
      <c r="CF2317" s="1"/>
      <c r="CG2317" s="1"/>
      <c r="CH2317" s="1"/>
      <c r="CI2317" s="1"/>
      <c r="CJ2317" s="1"/>
      <c r="CK2317" s="1"/>
      <c r="CL2317" s="1"/>
      <c r="CM2317" s="1"/>
      <c r="CN2317" s="1"/>
      <c r="CO2317" s="1"/>
      <c r="CP2317" s="1"/>
      <c r="CQ2317" s="1"/>
      <c r="CR2317" s="1"/>
      <c r="CS2317" s="1"/>
      <c r="CT2317" s="1"/>
      <c r="CU2317" s="1"/>
      <c r="CV2317" s="1"/>
      <c r="CW2317" s="1"/>
      <c r="CX2317" s="1"/>
      <c r="CY2317" s="1"/>
      <c r="CZ2317" s="1"/>
      <c r="DA2317" s="1"/>
      <c r="DB2317" s="1"/>
      <c r="DC2317" s="1"/>
      <c r="DD2317" s="1"/>
      <c r="DE2317" s="1"/>
      <c r="DF2317" s="1"/>
      <c r="DG2317" s="1"/>
    </row>
    <row r="2318" spans="1:111" x14ac:dyDescent="0.4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  <c r="DC2318" s="1"/>
      <c r="DD2318" s="1"/>
      <c r="DE2318" s="1"/>
      <c r="DF2318" s="1"/>
      <c r="DG2318" s="1"/>
    </row>
    <row r="2319" spans="1:111" x14ac:dyDescent="0.4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  <c r="BU2319" s="1"/>
      <c r="BV2319" s="1"/>
      <c r="BW2319" s="1"/>
      <c r="BX2319" s="1"/>
      <c r="BY2319" s="1"/>
      <c r="BZ2319" s="1"/>
      <c r="CA2319" s="1"/>
      <c r="CB2319" s="1"/>
      <c r="CC2319" s="1"/>
      <c r="CD2319" s="1"/>
      <c r="CE2319" s="1"/>
      <c r="CF2319" s="1"/>
      <c r="CG2319" s="1"/>
      <c r="CH2319" s="1"/>
      <c r="CI2319" s="1"/>
      <c r="CJ2319" s="1"/>
      <c r="CK2319" s="1"/>
      <c r="CL2319" s="1"/>
      <c r="CM2319" s="1"/>
      <c r="CN2319" s="1"/>
      <c r="CO2319" s="1"/>
      <c r="CP2319" s="1"/>
      <c r="CQ2319" s="1"/>
      <c r="CR2319" s="1"/>
      <c r="CS2319" s="1"/>
      <c r="CT2319" s="1"/>
      <c r="CU2319" s="1"/>
      <c r="CV2319" s="1"/>
      <c r="CW2319" s="1"/>
      <c r="CX2319" s="1"/>
      <c r="CY2319" s="1"/>
      <c r="CZ2319" s="1"/>
      <c r="DA2319" s="1"/>
      <c r="DB2319" s="1"/>
      <c r="DC2319" s="1"/>
      <c r="DD2319" s="1"/>
      <c r="DE2319" s="1"/>
      <c r="DF2319" s="1"/>
      <c r="DG2319" s="1"/>
    </row>
    <row r="2320" spans="1:111" x14ac:dyDescent="0.4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  <c r="BU2320" s="1"/>
      <c r="BV2320" s="1"/>
      <c r="BW2320" s="1"/>
      <c r="BX2320" s="1"/>
      <c r="BY2320" s="1"/>
      <c r="BZ2320" s="1"/>
      <c r="CA2320" s="1"/>
      <c r="CB2320" s="1"/>
      <c r="CC2320" s="1"/>
      <c r="CD2320" s="1"/>
      <c r="CE2320" s="1"/>
      <c r="CF2320" s="1"/>
      <c r="CG2320" s="1"/>
      <c r="CH2320" s="1"/>
      <c r="CI2320" s="1"/>
      <c r="CJ2320" s="1"/>
      <c r="CK2320" s="1"/>
      <c r="CL2320" s="1"/>
      <c r="CM2320" s="1"/>
      <c r="CN2320" s="1"/>
      <c r="CO2320" s="1"/>
      <c r="CP2320" s="1"/>
      <c r="CQ2320" s="1"/>
      <c r="CR2320" s="1"/>
      <c r="CS2320" s="1"/>
      <c r="CT2320" s="1"/>
      <c r="CU2320" s="1"/>
      <c r="CV2320" s="1"/>
      <c r="CW2320" s="1"/>
      <c r="CX2320" s="1"/>
      <c r="CY2320" s="1"/>
      <c r="CZ2320" s="1"/>
      <c r="DA2320" s="1"/>
      <c r="DB2320" s="1"/>
      <c r="DC2320" s="1"/>
      <c r="DD2320" s="1"/>
      <c r="DE2320" s="1"/>
      <c r="DF2320" s="1"/>
      <c r="DG2320" s="1"/>
    </row>
    <row r="2321" spans="1:111" x14ac:dyDescent="0.4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  <c r="BU2321" s="1"/>
      <c r="BV2321" s="1"/>
      <c r="BW2321" s="1"/>
      <c r="BX2321" s="1"/>
      <c r="BY2321" s="1"/>
      <c r="BZ2321" s="1"/>
      <c r="CA2321" s="1"/>
      <c r="CB2321" s="1"/>
      <c r="CC2321" s="1"/>
      <c r="CD2321" s="1"/>
      <c r="CE2321" s="1"/>
      <c r="CF2321" s="1"/>
      <c r="CG2321" s="1"/>
      <c r="CH2321" s="1"/>
      <c r="CI2321" s="1"/>
      <c r="CJ2321" s="1"/>
      <c r="CK2321" s="1"/>
      <c r="CL2321" s="1"/>
      <c r="CM2321" s="1"/>
      <c r="CN2321" s="1"/>
      <c r="CO2321" s="1"/>
      <c r="CP2321" s="1"/>
      <c r="CQ2321" s="1"/>
      <c r="CR2321" s="1"/>
      <c r="CS2321" s="1"/>
      <c r="CT2321" s="1"/>
      <c r="CU2321" s="1"/>
      <c r="CV2321" s="1"/>
      <c r="CW2321" s="1"/>
      <c r="CX2321" s="1"/>
      <c r="CY2321" s="1"/>
      <c r="CZ2321" s="1"/>
      <c r="DA2321" s="1"/>
      <c r="DB2321" s="1"/>
      <c r="DC2321" s="1"/>
      <c r="DD2321" s="1"/>
      <c r="DE2321" s="1"/>
      <c r="DF2321" s="1"/>
      <c r="DG2321" s="1"/>
    </row>
    <row r="2322" spans="1:111" x14ac:dyDescent="0.4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  <c r="DC2322" s="1"/>
      <c r="DD2322" s="1"/>
      <c r="DE2322" s="1"/>
      <c r="DF2322" s="1"/>
      <c r="DG2322" s="1"/>
    </row>
    <row r="2323" spans="1:111" x14ac:dyDescent="0.4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  <c r="DC2323" s="1"/>
      <c r="DD2323" s="1"/>
      <c r="DE2323" s="1"/>
      <c r="DF2323" s="1"/>
      <c r="DG2323" s="1"/>
    </row>
    <row r="2324" spans="1:111" x14ac:dyDescent="0.4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  <c r="DC2324" s="1"/>
      <c r="DD2324" s="1"/>
      <c r="DE2324" s="1"/>
      <c r="DF2324" s="1"/>
      <c r="DG2324" s="1"/>
    </row>
    <row r="2325" spans="1:111" x14ac:dyDescent="0.4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  <c r="BU2325" s="1"/>
      <c r="BV2325" s="1"/>
      <c r="BW2325" s="1"/>
      <c r="BX2325" s="1"/>
      <c r="BY2325" s="1"/>
      <c r="BZ2325" s="1"/>
      <c r="CA2325" s="1"/>
      <c r="CB2325" s="1"/>
      <c r="CC2325" s="1"/>
      <c r="CD2325" s="1"/>
      <c r="CE2325" s="1"/>
      <c r="CF2325" s="1"/>
      <c r="CG2325" s="1"/>
      <c r="CH2325" s="1"/>
      <c r="CI2325" s="1"/>
      <c r="CJ2325" s="1"/>
      <c r="CK2325" s="1"/>
      <c r="CL2325" s="1"/>
      <c r="CM2325" s="1"/>
      <c r="CN2325" s="1"/>
      <c r="CO2325" s="1"/>
      <c r="CP2325" s="1"/>
      <c r="CQ2325" s="1"/>
      <c r="CR2325" s="1"/>
      <c r="CS2325" s="1"/>
      <c r="CT2325" s="1"/>
      <c r="CU2325" s="1"/>
      <c r="CV2325" s="1"/>
      <c r="CW2325" s="1"/>
      <c r="CX2325" s="1"/>
      <c r="CY2325" s="1"/>
      <c r="CZ2325" s="1"/>
      <c r="DA2325" s="1"/>
      <c r="DB2325" s="1"/>
      <c r="DC2325" s="1"/>
      <c r="DD2325" s="1"/>
      <c r="DE2325" s="1"/>
      <c r="DF2325" s="1"/>
      <c r="DG2325" s="1"/>
    </row>
    <row r="2326" spans="1:111" x14ac:dyDescent="0.4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  <c r="DC2326" s="1"/>
      <c r="DD2326" s="1"/>
      <c r="DE2326" s="1"/>
      <c r="DF2326" s="1"/>
      <c r="DG2326" s="1"/>
    </row>
    <row r="2327" spans="1:111" x14ac:dyDescent="0.4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  <c r="DC2327" s="1"/>
      <c r="DD2327" s="1"/>
      <c r="DE2327" s="1"/>
      <c r="DF2327" s="1"/>
      <c r="DG2327" s="1"/>
    </row>
    <row r="2328" spans="1:111" x14ac:dyDescent="0.4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  <c r="DC2328" s="1"/>
      <c r="DD2328" s="1"/>
      <c r="DE2328" s="1"/>
      <c r="DF2328" s="1"/>
      <c r="DG2328" s="1"/>
    </row>
    <row r="2329" spans="1:111" x14ac:dyDescent="0.4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  <c r="DC2329" s="1"/>
      <c r="DD2329" s="1"/>
      <c r="DE2329" s="1"/>
      <c r="DF2329" s="1"/>
      <c r="DG2329" s="1"/>
    </row>
    <row r="2330" spans="1:111" x14ac:dyDescent="0.4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  <c r="DC2330" s="1"/>
      <c r="DD2330" s="1"/>
      <c r="DE2330" s="1"/>
      <c r="DF2330" s="1"/>
      <c r="DG2330" s="1"/>
    </row>
    <row r="2331" spans="1:111" x14ac:dyDescent="0.4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  <c r="DC2331" s="1"/>
      <c r="DD2331" s="1"/>
      <c r="DE2331" s="1"/>
      <c r="DF2331" s="1"/>
      <c r="DG2331" s="1"/>
    </row>
    <row r="2332" spans="1:111" x14ac:dyDescent="0.4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  <c r="BU2332" s="1"/>
      <c r="BV2332" s="1"/>
      <c r="BW2332" s="1"/>
      <c r="BX2332" s="1"/>
      <c r="BY2332" s="1"/>
      <c r="BZ2332" s="1"/>
      <c r="CA2332" s="1"/>
      <c r="CB2332" s="1"/>
      <c r="CC2332" s="1"/>
      <c r="CD2332" s="1"/>
      <c r="CE2332" s="1"/>
      <c r="CF2332" s="1"/>
      <c r="CG2332" s="1"/>
      <c r="CH2332" s="1"/>
      <c r="CI2332" s="1"/>
      <c r="CJ2332" s="1"/>
      <c r="CK2332" s="1"/>
      <c r="CL2332" s="1"/>
      <c r="CM2332" s="1"/>
      <c r="CN2332" s="1"/>
      <c r="CO2332" s="1"/>
      <c r="CP2332" s="1"/>
      <c r="CQ2332" s="1"/>
      <c r="CR2332" s="1"/>
      <c r="CS2332" s="1"/>
      <c r="CT2332" s="1"/>
      <c r="CU2332" s="1"/>
      <c r="CV2332" s="1"/>
      <c r="CW2332" s="1"/>
      <c r="CX2332" s="1"/>
      <c r="CY2332" s="1"/>
      <c r="CZ2332" s="1"/>
      <c r="DA2332" s="1"/>
      <c r="DB2332" s="1"/>
      <c r="DC2332" s="1"/>
      <c r="DD2332" s="1"/>
      <c r="DE2332" s="1"/>
      <c r="DF2332" s="1"/>
      <c r="DG2332" s="1"/>
    </row>
    <row r="2333" spans="1:111" x14ac:dyDescent="0.4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  <c r="DC2333" s="1"/>
      <c r="DD2333" s="1"/>
      <c r="DE2333" s="1"/>
      <c r="DF2333" s="1"/>
      <c r="DG2333" s="1"/>
    </row>
    <row r="2334" spans="1:111" x14ac:dyDescent="0.4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  <c r="BU2334" s="1"/>
      <c r="BV2334" s="1"/>
      <c r="BW2334" s="1"/>
      <c r="BX2334" s="1"/>
      <c r="BY2334" s="1"/>
      <c r="BZ2334" s="1"/>
      <c r="CA2334" s="1"/>
      <c r="CB2334" s="1"/>
      <c r="CC2334" s="1"/>
      <c r="CD2334" s="1"/>
      <c r="CE2334" s="1"/>
      <c r="CF2334" s="1"/>
      <c r="CG2334" s="1"/>
      <c r="CH2334" s="1"/>
      <c r="CI2334" s="1"/>
      <c r="CJ2334" s="1"/>
      <c r="CK2334" s="1"/>
      <c r="CL2334" s="1"/>
      <c r="CM2334" s="1"/>
      <c r="CN2334" s="1"/>
      <c r="CO2334" s="1"/>
      <c r="CP2334" s="1"/>
      <c r="CQ2334" s="1"/>
      <c r="CR2334" s="1"/>
      <c r="CS2334" s="1"/>
      <c r="CT2334" s="1"/>
      <c r="CU2334" s="1"/>
      <c r="CV2334" s="1"/>
      <c r="CW2334" s="1"/>
      <c r="CX2334" s="1"/>
      <c r="CY2334" s="1"/>
      <c r="CZ2334" s="1"/>
      <c r="DA2334" s="1"/>
      <c r="DB2334" s="1"/>
      <c r="DC2334" s="1"/>
      <c r="DD2334" s="1"/>
      <c r="DE2334" s="1"/>
      <c r="DF2334" s="1"/>
      <c r="DG2334" s="1"/>
    </row>
    <row r="2335" spans="1:111" x14ac:dyDescent="0.4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  <c r="BU2335" s="1"/>
      <c r="BV2335" s="1"/>
      <c r="BW2335" s="1"/>
      <c r="BX2335" s="1"/>
      <c r="BY2335" s="1"/>
      <c r="BZ2335" s="1"/>
      <c r="CA2335" s="1"/>
      <c r="CB2335" s="1"/>
      <c r="CC2335" s="1"/>
      <c r="CD2335" s="1"/>
      <c r="CE2335" s="1"/>
      <c r="CF2335" s="1"/>
      <c r="CG2335" s="1"/>
      <c r="CH2335" s="1"/>
      <c r="CI2335" s="1"/>
      <c r="CJ2335" s="1"/>
      <c r="CK2335" s="1"/>
      <c r="CL2335" s="1"/>
      <c r="CM2335" s="1"/>
      <c r="CN2335" s="1"/>
      <c r="CO2335" s="1"/>
      <c r="CP2335" s="1"/>
      <c r="CQ2335" s="1"/>
      <c r="CR2335" s="1"/>
      <c r="CS2335" s="1"/>
      <c r="CT2335" s="1"/>
      <c r="CU2335" s="1"/>
      <c r="CV2335" s="1"/>
      <c r="CW2335" s="1"/>
      <c r="CX2335" s="1"/>
      <c r="CY2335" s="1"/>
      <c r="CZ2335" s="1"/>
      <c r="DA2335" s="1"/>
      <c r="DB2335" s="1"/>
      <c r="DC2335" s="1"/>
      <c r="DD2335" s="1"/>
      <c r="DE2335" s="1"/>
      <c r="DF2335" s="1"/>
      <c r="DG2335" s="1"/>
    </row>
    <row r="2336" spans="1:111" x14ac:dyDescent="0.4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  <c r="BU2336" s="1"/>
      <c r="BV2336" s="1"/>
      <c r="BW2336" s="1"/>
      <c r="BX2336" s="1"/>
      <c r="BY2336" s="1"/>
      <c r="BZ2336" s="1"/>
      <c r="CA2336" s="1"/>
      <c r="CB2336" s="1"/>
      <c r="CC2336" s="1"/>
      <c r="CD2336" s="1"/>
      <c r="CE2336" s="1"/>
      <c r="CF2336" s="1"/>
      <c r="CG2336" s="1"/>
      <c r="CH2336" s="1"/>
      <c r="CI2336" s="1"/>
      <c r="CJ2336" s="1"/>
      <c r="CK2336" s="1"/>
      <c r="CL2336" s="1"/>
      <c r="CM2336" s="1"/>
      <c r="CN2336" s="1"/>
      <c r="CO2336" s="1"/>
      <c r="CP2336" s="1"/>
      <c r="CQ2336" s="1"/>
      <c r="CR2336" s="1"/>
      <c r="CS2336" s="1"/>
      <c r="CT2336" s="1"/>
      <c r="CU2336" s="1"/>
      <c r="CV2336" s="1"/>
      <c r="CW2336" s="1"/>
      <c r="CX2336" s="1"/>
      <c r="CY2336" s="1"/>
      <c r="CZ2336" s="1"/>
      <c r="DA2336" s="1"/>
      <c r="DB2336" s="1"/>
      <c r="DC2336" s="1"/>
      <c r="DD2336" s="1"/>
      <c r="DE2336" s="1"/>
      <c r="DF2336" s="1"/>
      <c r="DG2336" s="1"/>
    </row>
    <row r="2337" spans="1:111" x14ac:dyDescent="0.4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  <c r="DC2337" s="1"/>
      <c r="DD2337" s="1"/>
      <c r="DE2337" s="1"/>
      <c r="DF2337" s="1"/>
      <c r="DG2337" s="1"/>
    </row>
    <row r="2338" spans="1:111" x14ac:dyDescent="0.4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  <c r="BU2338" s="1"/>
      <c r="BV2338" s="1"/>
      <c r="BW2338" s="1"/>
      <c r="BX2338" s="1"/>
      <c r="BY2338" s="1"/>
      <c r="BZ2338" s="1"/>
      <c r="CA2338" s="1"/>
      <c r="CB2338" s="1"/>
      <c r="CC2338" s="1"/>
      <c r="CD2338" s="1"/>
      <c r="CE2338" s="1"/>
      <c r="CF2338" s="1"/>
      <c r="CG2338" s="1"/>
      <c r="CH2338" s="1"/>
      <c r="CI2338" s="1"/>
      <c r="CJ2338" s="1"/>
      <c r="CK2338" s="1"/>
      <c r="CL2338" s="1"/>
      <c r="CM2338" s="1"/>
      <c r="CN2338" s="1"/>
      <c r="CO2338" s="1"/>
      <c r="CP2338" s="1"/>
      <c r="CQ2338" s="1"/>
      <c r="CR2338" s="1"/>
      <c r="CS2338" s="1"/>
      <c r="CT2338" s="1"/>
      <c r="CU2338" s="1"/>
      <c r="CV2338" s="1"/>
      <c r="CW2338" s="1"/>
      <c r="CX2338" s="1"/>
      <c r="CY2338" s="1"/>
      <c r="CZ2338" s="1"/>
      <c r="DA2338" s="1"/>
      <c r="DB2338" s="1"/>
      <c r="DC2338" s="1"/>
      <c r="DD2338" s="1"/>
      <c r="DE2338" s="1"/>
      <c r="DF2338" s="1"/>
      <c r="DG2338" s="1"/>
    </row>
    <row r="2339" spans="1:111" x14ac:dyDescent="0.4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  <c r="BU2339" s="1"/>
      <c r="BV2339" s="1"/>
      <c r="BW2339" s="1"/>
      <c r="BX2339" s="1"/>
      <c r="BY2339" s="1"/>
      <c r="BZ2339" s="1"/>
      <c r="CA2339" s="1"/>
      <c r="CB2339" s="1"/>
      <c r="CC2339" s="1"/>
      <c r="CD2339" s="1"/>
      <c r="CE2339" s="1"/>
      <c r="CF2339" s="1"/>
      <c r="CG2339" s="1"/>
      <c r="CH2339" s="1"/>
      <c r="CI2339" s="1"/>
      <c r="CJ2339" s="1"/>
      <c r="CK2339" s="1"/>
      <c r="CL2339" s="1"/>
      <c r="CM2339" s="1"/>
      <c r="CN2339" s="1"/>
      <c r="CO2339" s="1"/>
      <c r="CP2339" s="1"/>
      <c r="CQ2339" s="1"/>
      <c r="CR2339" s="1"/>
      <c r="CS2339" s="1"/>
      <c r="CT2339" s="1"/>
      <c r="CU2339" s="1"/>
      <c r="CV2339" s="1"/>
      <c r="CW2339" s="1"/>
      <c r="CX2339" s="1"/>
      <c r="CY2339" s="1"/>
      <c r="CZ2339" s="1"/>
      <c r="DA2339" s="1"/>
      <c r="DB2339" s="1"/>
      <c r="DC2339" s="1"/>
      <c r="DD2339" s="1"/>
      <c r="DE2339" s="1"/>
      <c r="DF2339" s="1"/>
      <c r="DG2339" s="1"/>
    </row>
    <row r="2340" spans="1:111" x14ac:dyDescent="0.4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  <c r="BU2340" s="1"/>
      <c r="BV2340" s="1"/>
      <c r="BW2340" s="1"/>
      <c r="BX2340" s="1"/>
      <c r="BY2340" s="1"/>
      <c r="BZ2340" s="1"/>
      <c r="CA2340" s="1"/>
      <c r="CB2340" s="1"/>
      <c r="CC2340" s="1"/>
      <c r="CD2340" s="1"/>
      <c r="CE2340" s="1"/>
      <c r="CF2340" s="1"/>
      <c r="CG2340" s="1"/>
      <c r="CH2340" s="1"/>
      <c r="CI2340" s="1"/>
      <c r="CJ2340" s="1"/>
      <c r="CK2340" s="1"/>
      <c r="CL2340" s="1"/>
      <c r="CM2340" s="1"/>
      <c r="CN2340" s="1"/>
      <c r="CO2340" s="1"/>
      <c r="CP2340" s="1"/>
      <c r="CQ2340" s="1"/>
      <c r="CR2340" s="1"/>
      <c r="CS2340" s="1"/>
      <c r="CT2340" s="1"/>
      <c r="CU2340" s="1"/>
      <c r="CV2340" s="1"/>
      <c r="CW2340" s="1"/>
      <c r="CX2340" s="1"/>
      <c r="CY2340" s="1"/>
      <c r="CZ2340" s="1"/>
      <c r="DA2340" s="1"/>
      <c r="DB2340" s="1"/>
      <c r="DC2340" s="1"/>
      <c r="DD2340" s="1"/>
      <c r="DE2340" s="1"/>
      <c r="DF2340" s="1"/>
      <c r="DG2340" s="1"/>
    </row>
    <row r="2341" spans="1:111" x14ac:dyDescent="0.4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  <c r="BU2341" s="1"/>
      <c r="BV2341" s="1"/>
      <c r="BW2341" s="1"/>
      <c r="BX2341" s="1"/>
      <c r="BY2341" s="1"/>
      <c r="BZ2341" s="1"/>
      <c r="CA2341" s="1"/>
      <c r="CB2341" s="1"/>
      <c r="CC2341" s="1"/>
      <c r="CD2341" s="1"/>
      <c r="CE2341" s="1"/>
      <c r="CF2341" s="1"/>
      <c r="CG2341" s="1"/>
      <c r="CH2341" s="1"/>
      <c r="CI2341" s="1"/>
      <c r="CJ2341" s="1"/>
      <c r="CK2341" s="1"/>
      <c r="CL2341" s="1"/>
      <c r="CM2341" s="1"/>
      <c r="CN2341" s="1"/>
      <c r="CO2341" s="1"/>
      <c r="CP2341" s="1"/>
      <c r="CQ2341" s="1"/>
      <c r="CR2341" s="1"/>
      <c r="CS2341" s="1"/>
      <c r="CT2341" s="1"/>
      <c r="CU2341" s="1"/>
      <c r="CV2341" s="1"/>
      <c r="CW2341" s="1"/>
      <c r="CX2341" s="1"/>
      <c r="CY2341" s="1"/>
      <c r="CZ2341" s="1"/>
      <c r="DA2341" s="1"/>
      <c r="DB2341" s="1"/>
      <c r="DC2341" s="1"/>
      <c r="DD2341" s="1"/>
      <c r="DE2341" s="1"/>
      <c r="DF2341" s="1"/>
      <c r="DG2341" s="1"/>
    </row>
    <row r="2342" spans="1:111" x14ac:dyDescent="0.4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  <c r="BU2342" s="1"/>
      <c r="BV2342" s="1"/>
      <c r="BW2342" s="1"/>
      <c r="BX2342" s="1"/>
      <c r="BY2342" s="1"/>
      <c r="BZ2342" s="1"/>
      <c r="CA2342" s="1"/>
      <c r="CB2342" s="1"/>
      <c r="CC2342" s="1"/>
      <c r="CD2342" s="1"/>
      <c r="CE2342" s="1"/>
      <c r="CF2342" s="1"/>
      <c r="CG2342" s="1"/>
      <c r="CH2342" s="1"/>
      <c r="CI2342" s="1"/>
      <c r="CJ2342" s="1"/>
      <c r="CK2342" s="1"/>
      <c r="CL2342" s="1"/>
      <c r="CM2342" s="1"/>
      <c r="CN2342" s="1"/>
      <c r="CO2342" s="1"/>
      <c r="CP2342" s="1"/>
      <c r="CQ2342" s="1"/>
      <c r="CR2342" s="1"/>
      <c r="CS2342" s="1"/>
      <c r="CT2342" s="1"/>
      <c r="CU2342" s="1"/>
      <c r="CV2342" s="1"/>
      <c r="CW2342" s="1"/>
      <c r="CX2342" s="1"/>
      <c r="CY2342" s="1"/>
      <c r="CZ2342" s="1"/>
      <c r="DA2342" s="1"/>
      <c r="DB2342" s="1"/>
      <c r="DC2342" s="1"/>
      <c r="DD2342" s="1"/>
      <c r="DE2342" s="1"/>
      <c r="DF2342" s="1"/>
      <c r="DG2342" s="1"/>
    </row>
    <row r="2343" spans="1:111" x14ac:dyDescent="0.4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  <c r="DC2343" s="1"/>
      <c r="DD2343" s="1"/>
      <c r="DE2343" s="1"/>
      <c r="DF2343" s="1"/>
      <c r="DG2343" s="1"/>
    </row>
    <row r="2344" spans="1:111" x14ac:dyDescent="0.4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  <c r="DC2344" s="1"/>
      <c r="DD2344" s="1"/>
      <c r="DE2344" s="1"/>
      <c r="DF2344" s="1"/>
      <c r="DG2344" s="1"/>
    </row>
    <row r="2345" spans="1:111" x14ac:dyDescent="0.4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  <c r="BU2345" s="1"/>
      <c r="BV2345" s="1"/>
      <c r="BW2345" s="1"/>
      <c r="BX2345" s="1"/>
      <c r="BY2345" s="1"/>
      <c r="BZ2345" s="1"/>
      <c r="CA2345" s="1"/>
      <c r="CB2345" s="1"/>
      <c r="CC2345" s="1"/>
      <c r="CD2345" s="1"/>
      <c r="CE2345" s="1"/>
      <c r="CF2345" s="1"/>
      <c r="CG2345" s="1"/>
      <c r="CH2345" s="1"/>
      <c r="CI2345" s="1"/>
      <c r="CJ2345" s="1"/>
      <c r="CK2345" s="1"/>
      <c r="CL2345" s="1"/>
      <c r="CM2345" s="1"/>
      <c r="CN2345" s="1"/>
      <c r="CO2345" s="1"/>
      <c r="CP2345" s="1"/>
      <c r="CQ2345" s="1"/>
      <c r="CR2345" s="1"/>
      <c r="CS2345" s="1"/>
      <c r="CT2345" s="1"/>
      <c r="CU2345" s="1"/>
      <c r="CV2345" s="1"/>
      <c r="CW2345" s="1"/>
      <c r="CX2345" s="1"/>
      <c r="CY2345" s="1"/>
      <c r="CZ2345" s="1"/>
      <c r="DA2345" s="1"/>
      <c r="DB2345" s="1"/>
      <c r="DC2345" s="1"/>
      <c r="DD2345" s="1"/>
      <c r="DE2345" s="1"/>
      <c r="DF2345" s="1"/>
      <c r="DG2345" s="1"/>
    </row>
    <row r="2346" spans="1:111" x14ac:dyDescent="0.4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  <c r="DF2346" s="1"/>
      <c r="DG2346" s="1"/>
    </row>
    <row r="2347" spans="1:111" x14ac:dyDescent="0.4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  <c r="DC2347" s="1"/>
      <c r="DD2347" s="1"/>
      <c r="DE2347" s="1"/>
      <c r="DF2347" s="1"/>
      <c r="DG2347" s="1"/>
    </row>
    <row r="2348" spans="1:111" x14ac:dyDescent="0.4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  <c r="DC2348" s="1"/>
      <c r="DD2348" s="1"/>
      <c r="DE2348" s="1"/>
      <c r="DF2348" s="1"/>
      <c r="DG2348" s="1"/>
    </row>
    <row r="2349" spans="1:111" x14ac:dyDescent="0.4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  <c r="BU2349" s="1"/>
      <c r="BV2349" s="1"/>
      <c r="BW2349" s="1"/>
      <c r="BX2349" s="1"/>
      <c r="BY2349" s="1"/>
      <c r="BZ2349" s="1"/>
      <c r="CA2349" s="1"/>
      <c r="CB2349" s="1"/>
      <c r="CC2349" s="1"/>
      <c r="CD2349" s="1"/>
      <c r="CE2349" s="1"/>
      <c r="CF2349" s="1"/>
      <c r="CG2349" s="1"/>
      <c r="CH2349" s="1"/>
      <c r="CI2349" s="1"/>
      <c r="CJ2349" s="1"/>
      <c r="CK2349" s="1"/>
      <c r="CL2349" s="1"/>
      <c r="CM2349" s="1"/>
      <c r="CN2349" s="1"/>
      <c r="CO2349" s="1"/>
      <c r="CP2349" s="1"/>
      <c r="CQ2349" s="1"/>
      <c r="CR2349" s="1"/>
      <c r="CS2349" s="1"/>
      <c r="CT2349" s="1"/>
      <c r="CU2349" s="1"/>
      <c r="CV2349" s="1"/>
      <c r="CW2349" s="1"/>
      <c r="CX2349" s="1"/>
      <c r="CY2349" s="1"/>
      <c r="CZ2349" s="1"/>
      <c r="DA2349" s="1"/>
      <c r="DB2349" s="1"/>
      <c r="DC2349" s="1"/>
      <c r="DD2349" s="1"/>
      <c r="DE2349" s="1"/>
      <c r="DF2349" s="1"/>
      <c r="DG2349" s="1"/>
    </row>
    <row r="2350" spans="1:111" x14ac:dyDescent="0.4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  <c r="BU2350" s="1"/>
      <c r="BV2350" s="1"/>
      <c r="BW2350" s="1"/>
      <c r="BX2350" s="1"/>
      <c r="BY2350" s="1"/>
      <c r="BZ2350" s="1"/>
      <c r="CA2350" s="1"/>
      <c r="CB2350" s="1"/>
      <c r="CC2350" s="1"/>
      <c r="CD2350" s="1"/>
      <c r="CE2350" s="1"/>
      <c r="CF2350" s="1"/>
      <c r="CG2350" s="1"/>
      <c r="CH2350" s="1"/>
      <c r="CI2350" s="1"/>
      <c r="CJ2350" s="1"/>
      <c r="CK2350" s="1"/>
      <c r="CL2350" s="1"/>
      <c r="CM2350" s="1"/>
      <c r="CN2350" s="1"/>
      <c r="CO2350" s="1"/>
      <c r="CP2350" s="1"/>
      <c r="CQ2350" s="1"/>
      <c r="CR2350" s="1"/>
      <c r="CS2350" s="1"/>
      <c r="CT2350" s="1"/>
      <c r="CU2350" s="1"/>
      <c r="CV2350" s="1"/>
      <c r="CW2350" s="1"/>
      <c r="CX2350" s="1"/>
      <c r="CY2350" s="1"/>
      <c r="CZ2350" s="1"/>
      <c r="DA2350" s="1"/>
      <c r="DB2350" s="1"/>
      <c r="DC2350" s="1"/>
      <c r="DD2350" s="1"/>
      <c r="DE2350" s="1"/>
      <c r="DF2350" s="1"/>
      <c r="DG2350" s="1"/>
    </row>
    <row r="2351" spans="1:111" x14ac:dyDescent="0.4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  <c r="BU2351" s="1"/>
      <c r="BV2351" s="1"/>
      <c r="BW2351" s="1"/>
      <c r="BX2351" s="1"/>
      <c r="BY2351" s="1"/>
      <c r="BZ2351" s="1"/>
      <c r="CA2351" s="1"/>
      <c r="CB2351" s="1"/>
      <c r="CC2351" s="1"/>
      <c r="CD2351" s="1"/>
      <c r="CE2351" s="1"/>
      <c r="CF2351" s="1"/>
      <c r="CG2351" s="1"/>
      <c r="CH2351" s="1"/>
      <c r="CI2351" s="1"/>
      <c r="CJ2351" s="1"/>
      <c r="CK2351" s="1"/>
      <c r="CL2351" s="1"/>
      <c r="CM2351" s="1"/>
      <c r="CN2351" s="1"/>
      <c r="CO2351" s="1"/>
      <c r="CP2351" s="1"/>
      <c r="CQ2351" s="1"/>
      <c r="CR2351" s="1"/>
      <c r="CS2351" s="1"/>
      <c r="CT2351" s="1"/>
      <c r="CU2351" s="1"/>
      <c r="CV2351" s="1"/>
      <c r="CW2351" s="1"/>
      <c r="CX2351" s="1"/>
      <c r="CY2351" s="1"/>
      <c r="CZ2351" s="1"/>
      <c r="DA2351" s="1"/>
      <c r="DB2351" s="1"/>
      <c r="DC2351" s="1"/>
      <c r="DD2351" s="1"/>
      <c r="DE2351" s="1"/>
      <c r="DF2351" s="1"/>
      <c r="DG2351" s="1"/>
    </row>
    <row r="2352" spans="1:111" x14ac:dyDescent="0.4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  <c r="BU2352" s="1"/>
      <c r="BV2352" s="1"/>
      <c r="BW2352" s="1"/>
      <c r="BX2352" s="1"/>
      <c r="BY2352" s="1"/>
      <c r="BZ2352" s="1"/>
      <c r="CA2352" s="1"/>
      <c r="CB2352" s="1"/>
      <c r="CC2352" s="1"/>
      <c r="CD2352" s="1"/>
      <c r="CE2352" s="1"/>
      <c r="CF2352" s="1"/>
      <c r="CG2352" s="1"/>
      <c r="CH2352" s="1"/>
      <c r="CI2352" s="1"/>
      <c r="CJ2352" s="1"/>
      <c r="CK2352" s="1"/>
      <c r="CL2352" s="1"/>
      <c r="CM2352" s="1"/>
      <c r="CN2352" s="1"/>
      <c r="CO2352" s="1"/>
      <c r="CP2352" s="1"/>
      <c r="CQ2352" s="1"/>
      <c r="CR2352" s="1"/>
      <c r="CS2352" s="1"/>
      <c r="CT2352" s="1"/>
      <c r="CU2352" s="1"/>
      <c r="CV2352" s="1"/>
      <c r="CW2352" s="1"/>
      <c r="CX2352" s="1"/>
      <c r="CY2352" s="1"/>
      <c r="CZ2352" s="1"/>
      <c r="DA2352" s="1"/>
      <c r="DB2352" s="1"/>
      <c r="DC2352" s="1"/>
      <c r="DD2352" s="1"/>
      <c r="DE2352" s="1"/>
      <c r="DF2352" s="1"/>
      <c r="DG2352" s="1"/>
    </row>
    <row r="2353" spans="1:111" x14ac:dyDescent="0.4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  <c r="DC2353" s="1"/>
      <c r="DD2353" s="1"/>
      <c r="DE2353" s="1"/>
      <c r="DF2353" s="1"/>
      <c r="DG2353" s="1"/>
    </row>
    <row r="2354" spans="1:111" x14ac:dyDescent="0.4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  <c r="DC2354" s="1"/>
      <c r="DD2354" s="1"/>
      <c r="DE2354" s="1"/>
      <c r="DF2354" s="1"/>
      <c r="DG2354" s="1"/>
    </row>
    <row r="2355" spans="1:111" x14ac:dyDescent="0.4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  <c r="BU2355" s="1"/>
      <c r="BV2355" s="1"/>
      <c r="BW2355" s="1"/>
      <c r="BX2355" s="1"/>
      <c r="BY2355" s="1"/>
      <c r="BZ2355" s="1"/>
      <c r="CA2355" s="1"/>
      <c r="CB2355" s="1"/>
      <c r="CC2355" s="1"/>
      <c r="CD2355" s="1"/>
      <c r="CE2355" s="1"/>
      <c r="CF2355" s="1"/>
      <c r="CG2355" s="1"/>
      <c r="CH2355" s="1"/>
      <c r="CI2355" s="1"/>
      <c r="CJ2355" s="1"/>
      <c r="CK2355" s="1"/>
      <c r="CL2355" s="1"/>
      <c r="CM2355" s="1"/>
      <c r="CN2355" s="1"/>
      <c r="CO2355" s="1"/>
      <c r="CP2355" s="1"/>
      <c r="CQ2355" s="1"/>
      <c r="CR2355" s="1"/>
      <c r="CS2355" s="1"/>
      <c r="CT2355" s="1"/>
      <c r="CU2355" s="1"/>
      <c r="CV2355" s="1"/>
      <c r="CW2355" s="1"/>
      <c r="CX2355" s="1"/>
      <c r="CY2355" s="1"/>
      <c r="CZ2355" s="1"/>
      <c r="DA2355" s="1"/>
      <c r="DB2355" s="1"/>
      <c r="DC2355" s="1"/>
      <c r="DD2355" s="1"/>
      <c r="DE2355" s="1"/>
      <c r="DF2355" s="1"/>
      <c r="DG2355" s="1"/>
    </row>
    <row r="2356" spans="1:111" x14ac:dyDescent="0.4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  <c r="DC2356" s="1"/>
      <c r="DD2356" s="1"/>
      <c r="DE2356" s="1"/>
      <c r="DF2356" s="1"/>
      <c r="DG2356" s="1"/>
    </row>
    <row r="2357" spans="1:111" x14ac:dyDescent="0.4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  <c r="DC2357" s="1"/>
      <c r="DD2357" s="1"/>
      <c r="DE2357" s="1"/>
      <c r="DF2357" s="1"/>
      <c r="DG2357" s="1"/>
    </row>
    <row r="2358" spans="1:111" x14ac:dyDescent="0.4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  <c r="DC2358" s="1"/>
      <c r="DD2358" s="1"/>
      <c r="DE2358" s="1"/>
      <c r="DF2358" s="1"/>
      <c r="DG2358" s="1"/>
    </row>
    <row r="2359" spans="1:111" x14ac:dyDescent="0.4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  <c r="DC2359" s="1"/>
      <c r="DD2359" s="1"/>
      <c r="DE2359" s="1"/>
      <c r="DF2359" s="1"/>
      <c r="DG2359" s="1"/>
    </row>
    <row r="2360" spans="1:111" x14ac:dyDescent="0.4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  <c r="BU2360" s="1"/>
      <c r="BV2360" s="1"/>
      <c r="BW2360" s="1"/>
      <c r="BX2360" s="1"/>
      <c r="BY2360" s="1"/>
      <c r="BZ2360" s="1"/>
      <c r="CA2360" s="1"/>
      <c r="CB2360" s="1"/>
      <c r="CC2360" s="1"/>
      <c r="CD2360" s="1"/>
      <c r="CE2360" s="1"/>
      <c r="CF2360" s="1"/>
      <c r="CG2360" s="1"/>
      <c r="CH2360" s="1"/>
      <c r="CI2360" s="1"/>
      <c r="CJ2360" s="1"/>
      <c r="CK2360" s="1"/>
      <c r="CL2360" s="1"/>
      <c r="CM2360" s="1"/>
      <c r="CN2360" s="1"/>
      <c r="CO2360" s="1"/>
      <c r="CP2360" s="1"/>
      <c r="CQ2360" s="1"/>
      <c r="CR2360" s="1"/>
      <c r="CS2360" s="1"/>
      <c r="CT2360" s="1"/>
      <c r="CU2360" s="1"/>
      <c r="CV2360" s="1"/>
      <c r="CW2360" s="1"/>
      <c r="CX2360" s="1"/>
      <c r="CY2360" s="1"/>
      <c r="CZ2360" s="1"/>
      <c r="DA2360" s="1"/>
      <c r="DB2360" s="1"/>
      <c r="DC2360" s="1"/>
      <c r="DD2360" s="1"/>
      <c r="DE2360" s="1"/>
      <c r="DF2360" s="1"/>
      <c r="DG2360" s="1"/>
    </row>
    <row r="2361" spans="1:111" x14ac:dyDescent="0.4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  <c r="CE2361" s="1"/>
      <c r="CF2361" s="1"/>
      <c r="CG2361" s="1"/>
      <c r="CH2361" s="1"/>
      <c r="CI2361" s="1"/>
      <c r="CJ2361" s="1"/>
      <c r="CK2361" s="1"/>
      <c r="CL2361" s="1"/>
      <c r="CM2361" s="1"/>
      <c r="CN2361" s="1"/>
      <c r="CO2361" s="1"/>
      <c r="CP2361" s="1"/>
      <c r="CQ2361" s="1"/>
      <c r="CR2361" s="1"/>
      <c r="CS2361" s="1"/>
      <c r="CT2361" s="1"/>
      <c r="CU2361" s="1"/>
      <c r="CV2361" s="1"/>
      <c r="CW2361" s="1"/>
      <c r="CX2361" s="1"/>
      <c r="CY2361" s="1"/>
      <c r="CZ2361" s="1"/>
      <c r="DA2361" s="1"/>
      <c r="DB2361" s="1"/>
      <c r="DC2361" s="1"/>
      <c r="DD2361" s="1"/>
      <c r="DE2361" s="1"/>
      <c r="DF2361" s="1"/>
      <c r="DG2361" s="1"/>
    </row>
    <row r="2362" spans="1:111" x14ac:dyDescent="0.4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  <c r="BU2362" s="1"/>
      <c r="BV2362" s="1"/>
      <c r="BW2362" s="1"/>
      <c r="BX2362" s="1"/>
      <c r="BY2362" s="1"/>
      <c r="BZ2362" s="1"/>
      <c r="CA2362" s="1"/>
      <c r="CB2362" s="1"/>
      <c r="CC2362" s="1"/>
      <c r="CD2362" s="1"/>
      <c r="CE2362" s="1"/>
      <c r="CF2362" s="1"/>
      <c r="CG2362" s="1"/>
      <c r="CH2362" s="1"/>
      <c r="CI2362" s="1"/>
      <c r="CJ2362" s="1"/>
      <c r="CK2362" s="1"/>
      <c r="CL2362" s="1"/>
      <c r="CM2362" s="1"/>
      <c r="CN2362" s="1"/>
      <c r="CO2362" s="1"/>
      <c r="CP2362" s="1"/>
      <c r="CQ2362" s="1"/>
      <c r="CR2362" s="1"/>
      <c r="CS2362" s="1"/>
      <c r="CT2362" s="1"/>
      <c r="CU2362" s="1"/>
      <c r="CV2362" s="1"/>
      <c r="CW2362" s="1"/>
      <c r="CX2362" s="1"/>
      <c r="CY2362" s="1"/>
      <c r="CZ2362" s="1"/>
      <c r="DA2362" s="1"/>
      <c r="DB2362" s="1"/>
      <c r="DC2362" s="1"/>
      <c r="DD2362" s="1"/>
      <c r="DE2362" s="1"/>
      <c r="DF2362" s="1"/>
      <c r="DG2362" s="1"/>
    </row>
    <row r="2363" spans="1:111" x14ac:dyDescent="0.4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  <c r="BU2363" s="1"/>
      <c r="BV2363" s="1"/>
      <c r="BW2363" s="1"/>
      <c r="BX2363" s="1"/>
      <c r="BY2363" s="1"/>
      <c r="BZ2363" s="1"/>
      <c r="CA2363" s="1"/>
      <c r="CB2363" s="1"/>
      <c r="CC2363" s="1"/>
      <c r="CD2363" s="1"/>
      <c r="CE2363" s="1"/>
      <c r="CF2363" s="1"/>
      <c r="CG2363" s="1"/>
      <c r="CH2363" s="1"/>
      <c r="CI2363" s="1"/>
      <c r="CJ2363" s="1"/>
      <c r="CK2363" s="1"/>
      <c r="CL2363" s="1"/>
      <c r="CM2363" s="1"/>
      <c r="CN2363" s="1"/>
      <c r="CO2363" s="1"/>
      <c r="CP2363" s="1"/>
      <c r="CQ2363" s="1"/>
      <c r="CR2363" s="1"/>
      <c r="CS2363" s="1"/>
      <c r="CT2363" s="1"/>
      <c r="CU2363" s="1"/>
      <c r="CV2363" s="1"/>
      <c r="CW2363" s="1"/>
      <c r="CX2363" s="1"/>
      <c r="CY2363" s="1"/>
      <c r="CZ2363" s="1"/>
      <c r="DA2363" s="1"/>
      <c r="DB2363" s="1"/>
      <c r="DC2363" s="1"/>
      <c r="DD2363" s="1"/>
      <c r="DE2363" s="1"/>
      <c r="DF2363" s="1"/>
      <c r="DG2363" s="1"/>
    </row>
    <row r="2364" spans="1:111" x14ac:dyDescent="0.4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  <c r="BU2364" s="1"/>
      <c r="BV2364" s="1"/>
      <c r="BW2364" s="1"/>
      <c r="BX2364" s="1"/>
      <c r="BY2364" s="1"/>
      <c r="BZ2364" s="1"/>
      <c r="CA2364" s="1"/>
      <c r="CB2364" s="1"/>
      <c r="CC2364" s="1"/>
      <c r="CD2364" s="1"/>
      <c r="CE2364" s="1"/>
      <c r="CF2364" s="1"/>
      <c r="CG2364" s="1"/>
      <c r="CH2364" s="1"/>
      <c r="CI2364" s="1"/>
      <c r="CJ2364" s="1"/>
      <c r="CK2364" s="1"/>
      <c r="CL2364" s="1"/>
      <c r="CM2364" s="1"/>
      <c r="CN2364" s="1"/>
      <c r="CO2364" s="1"/>
      <c r="CP2364" s="1"/>
      <c r="CQ2364" s="1"/>
      <c r="CR2364" s="1"/>
      <c r="CS2364" s="1"/>
      <c r="CT2364" s="1"/>
      <c r="CU2364" s="1"/>
      <c r="CV2364" s="1"/>
      <c r="CW2364" s="1"/>
      <c r="CX2364" s="1"/>
      <c r="CY2364" s="1"/>
      <c r="CZ2364" s="1"/>
      <c r="DA2364" s="1"/>
      <c r="DB2364" s="1"/>
      <c r="DC2364" s="1"/>
      <c r="DD2364" s="1"/>
      <c r="DE2364" s="1"/>
      <c r="DF2364" s="1"/>
      <c r="DG2364" s="1"/>
    </row>
    <row r="2365" spans="1:111" x14ac:dyDescent="0.4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  <c r="BU2365" s="1"/>
      <c r="BV2365" s="1"/>
      <c r="BW2365" s="1"/>
      <c r="BX2365" s="1"/>
      <c r="BY2365" s="1"/>
      <c r="BZ2365" s="1"/>
      <c r="CA2365" s="1"/>
      <c r="CB2365" s="1"/>
      <c r="CC2365" s="1"/>
      <c r="CD2365" s="1"/>
      <c r="CE2365" s="1"/>
      <c r="CF2365" s="1"/>
      <c r="CG2365" s="1"/>
      <c r="CH2365" s="1"/>
      <c r="CI2365" s="1"/>
      <c r="CJ2365" s="1"/>
      <c r="CK2365" s="1"/>
      <c r="CL2365" s="1"/>
      <c r="CM2365" s="1"/>
      <c r="CN2365" s="1"/>
      <c r="CO2365" s="1"/>
      <c r="CP2365" s="1"/>
      <c r="CQ2365" s="1"/>
      <c r="CR2365" s="1"/>
      <c r="CS2365" s="1"/>
      <c r="CT2365" s="1"/>
      <c r="CU2365" s="1"/>
      <c r="CV2365" s="1"/>
      <c r="CW2365" s="1"/>
      <c r="CX2365" s="1"/>
      <c r="CY2365" s="1"/>
      <c r="CZ2365" s="1"/>
      <c r="DA2365" s="1"/>
      <c r="DB2365" s="1"/>
      <c r="DC2365" s="1"/>
      <c r="DD2365" s="1"/>
      <c r="DE2365" s="1"/>
      <c r="DF2365" s="1"/>
      <c r="DG2365" s="1"/>
    </row>
    <row r="2366" spans="1:111" x14ac:dyDescent="0.4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  <c r="DC2366" s="1"/>
      <c r="DD2366" s="1"/>
      <c r="DE2366" s="1"/>
      <c r="DF2366" s="1"/>
      <c r="DG2366" s="1"/>
    </row>
    <row r="2367" spans="1:111" x14ac:dyDescent="0.4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  <c r="BU2367" s="1"/>
      <c r="BV2367" s="1"/>
      <c r="BW2367" s="1"/>
      <c r="BX2367" s="1"/>
      <c r="BY2367" s="1"/>
      <c r="BZ2367" s="1"/>
      <c r="CA2367" s="1"/>
      <c r="CB2367" s="1"/>
      <c r="CC2367" s="1"/>
      <c r="CD2367" s="1"/>
      <c r="CE2367" s="1"/>
      <c r="CF2367" s="1"/>
      <c r="CG2367" s="1"/>
      <c r="CH2367" s="1"/>
      <c r="CI2367" s="1"/>
      <c r="CJ2367" s="1"/>
      <c r="CK2367" s="1"/>
      <c r="CL2367" s="1"/>
      <c r="CM2367" s="1"/>
      <c r="CN2367" s="1"/>
      <c r="CO2367" s="1"/>
      <c r="CP2367" s="1"/>
      <c r="CQ2367" s="1"/>
      <c r="CR2367" s="1"/>
      <c r="CS2367" s="1"/>
      <c r="CT2367" s="1"/>
      <c r="CU2367" s="1"/>
      <c r="CV2367" s="1"/>
      <c r="CW2367" s="1"/>
      <c r="CX2367" s="1"/>
      <c r="CY2367" s="1"/>
      <c r="CZ2367" s="1"/>
      <c r="DA2367" s="1"/>
      <c r="DB2367" s="1"/>
      <c r="DC2367" s="1"/>
      <c r="DD2367" s="1"/>
      <c r="DE2367" s="1"/>
      <c r="DF2367" s="1"/>
      <c r="DG2367" s="1"/>
    </row>
    <row r="2368" spans="1:111" x14ac:dyDescent="0.4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  <c r="BU2368" s="1"/>
      <c r="BV2368" s="1"/>
      <c r="BW2368" s="1"/>
      <c r="BX2368" s="1"/>
      <c r="BY2368" s="1"/>
      <c r="BZ2368" s="1"/>
      <c r="CA2368" s="1"/>
      <c r="CB2368" s="1"/>
      <c r="CC2368" s="1"/>
      <c r="CD2368" s="1"/>
      <c r="CE2368" s="1"/>
      <c r="CF2368" s="1"/>
      <c r="CG2368" s="1"/>
      <c r="CH2368" s="1"/>
      <c r="CI2368" s="1"/>
      <c r="CJ2368" s="1"/>
      <c r="CK2368" s="1"/>
      <c r="CL2368" s="1"/>
      <c r="CM2368" s="1"/>
      <c r="CN2368" s="1"/>
      <c r="CO2368" s="1"/>
      <c r="CP2368" s="1"/>
      <c r="CQ2368" s="1"/>
      <c r="CR2368" s="1"/>
      <c r="CS2368" s="1"/>
      <c r="CT2368" s="1"/>
      <c r="CU2368" s="1"/>
      <c r="CV2368" s="1"/>
      <c r="CW2368" s="1"/>
      <c r="CX2368" s="1"/>
      <c r="CY2368" s="1"/>
      <c r="CZ2368" s="1"/>
      <c r="DA2368" s="1"/>
      <c r="DB2368" s="1"/>
      <c r="DC2368" s="1"/>
      <c r="DD2368" s="1"/>
      <c r="DE2368" s="1"/>
      <c r="DF2368" s="1"/>
      <c r="DG2368" s="1"/>
    </row>
    <row r="2369" spans="1:111" x14ac:dyDescent="0.4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  <c r="DC2369" s="1"/>
      <c r="DD2369" s="1"/>
      <c r="DE2369" s="1"/>
      <c r="DF2369" s="1"/>
      <c r="DG2369" s="1"/>
    </row>
    <row r="2370" spans="1:111" x14ac:dyDescent="0.4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  <c r="DC2370" s="1"/>
      <c r="DD2370" s="1"/>
      <c r="DE2370" s="1"/>
      <c r="DF2370" s="1"/>
      <c r="DG2370" s="1"/>
    </row>
    <row r="2371" spans="1:111" x14ac:dyDescent="0.4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  <c r="DC2371" s="1"/>
      <c r="DD2371" s="1"/>
      <c r="DE2371" s="1"/>
      <c r="DF2371" s="1"/>
      <c r="DG2371" s="1"/>
    </row>
    <row r="2372" spans="1:111" x14ac:dyDescent="0.4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  <c r="DC2372" s="1"/>
      <c r="DD2372" s="1"/>
      <c r="DE2372" s="1"/>
      <c r="DF2372" s="1"/>
      <c r="DG2372" s="1"/>
    </row>
    <row r="2373" spans="1:111" x14ac:dyDescent="0.4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  <c r="DC2373" s="1"/>
      <c r="DD2373" s="1"/>
      <c r="DE2373" s="1"/>
      <c r="DF2373" s="1"/>
      <c r="DG2373" s="1"/>
    </row>
    <row r="2374" spans="1:111" x14ac:dyDescent="0.4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  <c r="DC2374" s="1"/>
      <c r="DD2374" s="1"/>
      <c r="DE2374" s="1"/>
      <c r="DF2374" s="1"/>
      <c r="DG2374" s="1"/>
    </row>
    <row r="2375" spans="1:111" x14ac:dyDescent="0.4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  <c r="DC2375" s="1"/>
      <c r="DD2375" s="1"/>
      <c r="DE2375" s="1"/>
      <c r="DF2375" s="1"/>
      <c r="DG2375" s="1"/>
    </row>
    <row r="2376" spans="1:111" x14ac:dyDescent="0.4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  <c r="DC2376" s="1"/>
      <c r="DD2376" s="1"/>
      <c r="DE2376" s="1"/>
      <c r="DF2376" s="1"/>
      <c r="DG2376" s="1"/>
    </row>
    <row r="2377" spans="1:111" x14ac:dyDescent="0.4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  <c r="BU2377" s="1"/>
      <c r="BV2377" s="1"/>
      <c r="BW2377" s="1"/>
      <c r="BX2377" s="1"/>
      <c r="BY2377" s="1"/>
      <c r="BZ2377" s="1"/>
      <c r="CA2377" s="1"/>
      <c r="CB2377" s="1"/>
      <c r="CC2377" s="1"/>
      <c r="CD2377" s="1"/>
      <c r="CE2377" s="1"/>
      <c r="CF2377" s="1"/>
      <c r="CG2377" s="1"/>
      <c r="CH2377" s="1"/>
      <c r="CI2377" s="1"/>
      <c r="CJ2377" s="1"/>
      <c r="CK2377" s="1"/>
      <c r="CL2377" s="1"/>
      <c r="CM2377" s="1"/>
      <c r="CN2377" s="1"/>
      <c r="CO2377" s="1"/>
      <c r="CP2377" s="1"/>
      <c r="CQ2377" s="1"/>
      <c r="CR2377" s="1"/>
      <c r="CS2377" s="1"/>
      <c r="CT2377" s="1"/>
      <c r="CU2377" s="1"/>
      <c r="CV2377" s="1"/>
      <c r="CW2377" s="1"/>
      <c r="CX2377" s="1"/>
      <c r="CY2377" s="1"/>
      <c r="CZ2377" s="1"/>
      <c r="DA2377" s="1"/>
      <c r="DB2377" s="1"/>
      <c r="DC2377" s="1"/>
      <c r="DD2377" s="1"/>
      <c r="DE2377" s="1"/>
      <c r="DF2377" s="1"/>
      <c r="DG2377" s="1"/>
    </row>
    <row r="2378" spans="1:111" x14ac:dyDescent="0.4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  <c r="BU2378" s="1"/>
      <c r="BV2378" s="1"/>
      <c r="BW2378" s="1"/>
      <c r="BX2378" s="1"/>
      <c r="BY2378" s="1"/>
      <c r="BZ2378" s="1"/>
      <c r="CA2378" s="1"/>
      <c r="CB2378" s="1"/>
      <c r="CC2378" s="1"/>
      <c r="CD2378" s="1"/>
      <c r="CE2378" s="1"/>
      <c r="CF2378" s="1"/>
      <c r="CG2378" s="1"/>
      <c r="CH2378" s="1"/>
      <c r="CI2378" s="1"/>
      <c r="CJ2378" s="1"/>
      <c r="CK2378" s="1"/>
      <c r="CL2378" s="1"/>
      <c r="CM2378" s="1"/>
      <c r="CN2378" s="1"/>
      <c r="CO2378" s="1"/>
      <c r="CP2378" s="1"/>
      <c r="CQ2378" s="1"/>
      <c r="CR2378" s="1"/>
      <c r="CS2378" s="1"/>
      <c r="CT2378" s="1"/>
      <c r="CU2378" s="1"/>
      <c r="CV2378" s="1"/>
      <c r="CW2378" s="1"/>
      <c r="CX2378" s="1"/>
      <c r="CY2378" s="1"/>
      <c r="CZ2378" s="1"/>
      <c r="DA2378" s="1"/>
      <c r="DB2378" s="1"/>
      <c r="DC2378" s="1"/>
      <c r="DD2378" s="1"/>
      <c r="DE2378" s="1"/>
      <c r="DF2378" s="1"/>
      <c r="DG2378" s="1"/>
    </row>
    <row r="2379" spans="1:111" x14ac:dyDescent="0.4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  <c r="DC2379" s="1"/>
      <c r="DD2379" s="1"/>
      <c r="DE2379" s="1"/>
      <c r="DF2379" s="1"/>
      <c r="DG2379" s="1"/>
    </row>
    <row r="2380" spans="1:111" x14ac:dyDescent="0.4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  <c r="DC2380" s="1"/>
      <c r="DD2380" s="1"/>
      <c r="DE2380" s="1"/>
      <c r="DF2380" s="1"/>
      <c r="DG2380" s="1"/>
    </row>
    <row r="2381" spans="1:111" x14ac:dyDescent="0.4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  <c r="BU2381" s="1"/>
      <c r="BV2381" s="1"/>
      <c r="BW2381" s="1"/>
      <c r="BX2381" s="1"/>
      <c r="BY2381" s="1"/>
      <c r="BZ2381" s="1"/>
      <c r="CA2381" s="1"/>
      <c r="CB2381" s="1"/>
      <c r="CC2381" s="1"/>
      <c r="CD2381" s="1"/>
      <c r="CE2381" s="1"/>
      <c r="CF2381" s="1"/>
      <c r="CG2381" s="1"/>
      <c r="CH2381" s="1"/>
      <c r="CI2381" s="1"/>
      <c r="CJ2381" s="1"/>
      <c r="CK2381" s="1"/>
      <c r="CL2381" s="1"/>
      <c r="CM2381" s="1"/>
      <c r="CN2381" s="1"/>
      <c r="CO2381" s="1"/>
      <c r="CP2381" s="1"/>
      <c r="CQ2381" s="1"/>
      <c r="CR2381" s="1"/>
      <c r="CS2381" s="1"/>
      <c r="CT2381" s="1"/>
      <c r="CU2381" s="1"/>
      <c r="CV2381" s="1"/>
      <c r="CW2381" s="1"/>
      <c r="CX2381" s="1"/>
      <c r="CY2381" s="1"/>
      <c r="CZ2381" s="1"/>
      <c r="DA2381" s="1"/>
      <c r="DB2381" s="1"/>
      <c r="DC2381" s="1"/>
      <c r="DD2381" s="1"/>
      <c r="DE2381" s="1"/>
      <c r="DF2381" s="1"/>
      <c r="DG2381" s="1"/>
    </row>
    <row r="2382" spans="1:111" x14ac:dyDescent="0.4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  <c r="BU2382" s="1"/>
      <c r="BV2382" s="1"/>
      <c r="BW2382" s="1"/>
      <c r="BX2382" s="1"/>
      <c r="BY2382" s="1"/>
      <c r="BZ2382" s="1"/>
      <c r="CA2382" s="1"/>
      <c r="CB2382" s="1"/>
      <c r="CC2382" s="1"/>
      <c r="CD2382" s="1"/>
      <c r="CE2382" s="1"/>
      <c r="CF2382" s="1"/>
      <c r="CG2382" s="1"/>
      <c r="CH2382" s="1"/>
      <c r="CI2382" s="1"/>
      <c r="CJ2382" s="1"/>
      <c r="CK2382" s="1"/>
      <c r="CL2382" s="1"/>
      <c r="CM2382" s="1"/>
      <c r="CN2382" s="1"/>
      <c r="CO2382" s="1"/>
      <c r="CP2382" s="1"/>
      <c r="CQ2382" s="1"/>
      <c r="CR2382" s="1"/>
      <c r="CS2382" s="1"/>
      <c r="CT2382" s="1"/>
      <c r="CU2382" s="1"/>
      <c r="CV2382" s="1"/>
      <c r="CW2382" s="1"/>
      <c r="CX2382" s="1"/>
      <c r="CY2382" s="1"/>
      <c r="CZ2382" s="1"/>
      <c r="DA2382" s="1"/>
      <c r="DB2382" s="1"/>
      <c r="DC2382" s="1"/>
      <c r="DD2382" s="1"/>
      <c r="DE2382" s="1"/>
      <c r="DF2382" s="1"/>
      <c r="DG2382" s="1"/>
    </row>
    <row r="2383" spans="1:111" x14ac:dyDescent="0.4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  <c r="DF2383" s="1"/>
      <c r="DG2383" s="1"/>
    </row>
    <row r="2384" spans="1:111" x14ac:dyDescent="0.4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  <c r="DC2384" s="1"/>
      <c r="DD2384" s="1"/>
      <c r="DE2384" s="1"/>
      <c r="DF2384" s="1"/>
      <c r="DG2384" s="1"/>
    </row>
    <row r="2385" spans="1:111" x14ac:dyDescent="0.4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  <c r="DC2385" s="1"/>
      <c r="DD2385" s="1"/>
      <c r="DE2385" s="1"/>
      <c r="DF2385" s="1"/>
      <c r="DG2385" s="1"/>
    </row>
    <row r="2386" spans="1:111" x14ac:dyDescent="0.4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  <c r="DC2386" s="1"/>
      <c r="DD2386" s="1"/>
      <c r="DE2386" s="1"/>
      <c r="DF2386" s="1"/>
      <c r="DG2386" s="1"/>
    </row>
    <row r="2387" spans="1:111" x14ac:dyDescent="0.4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  <c r="BU2387" s="1"/>
      <c r="BV2387" s="1"/>
      <c r="BW2387" s="1"/>
      <c r="BX2387" s="1"/>
      <c r="BY2387" s="1"/>
      <c r="BZ2387" s="1"/>
      <c r="CA2387" s="1"/>
      <c r="CB2387" s="1"/>
      <c r="CC2387" s="1"/>
      <c r="CD2387" s="1"/>
      <c r="CE2387" s="1"/>
      <c r="CF2387" s="1"/>
      <c r="CG2387" s="1"/>
      <c r="CH2387" s="1"/>
      <c r="CI2387" s="1"/>
      <c r="CJ2387" s="1"/>
      <c r="CK2387" s="1"/>
      <c r="CL2387" s="1"/>
      <c r="CM2387" s="1"/>
      <c r="CN2387" s="1"/>
      <c r="CO2387" s="1"/>
      <c r="CP2387" s="1"/>
      <c r="CQ2387" s="1"/>
      <c r="CR2387" s="1"/>
      <c r="CS2387" s="1"/>
      <c r="CT2387" s="1"/>
      <c r="CU2387" s="1"/>
      <c r="CV2387" s="1"/>
      <c r="CW2387" s="1"/>
      <c r="CX2387" s="1"/>
      <c r="CY2387" s="1"/>
      <c r="CZ2387" s="1"/>
      <c r="DA2387" s="1"/>
      <c r="DB2387" s="1"/>
      <c r="DC2387" s="1"/>
      <c r="DD2387" s="1"/>
      <c r="DE2387" s="1"/>
      <c r="DF2387" s="1"/>
      <c r="DG2387" s="1"/>
    </row>
    <row r="2388" spans="1:111" x14ac:dyDescent="0.4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  <c r="BU2388" s="1"/>
      <c r="BV2388" s="1"/>
      <c r="BW2388" s="1"/>
      <c r="BX2388" s="1"/>
      <c r="BY2388" s="1"/>
      <c r="BZ2388" s="1"/>
      <c r="CA2388" s="1"/>
      <c r="CB2388" s="1"/>
      <c r="CC2388" s="1"/>
      <c r="CD2388" s="1"/>
      <c r="CE2388" s="1"/>
      <c r="CF2388" s="1"/>
      <c r="CG2388" s="1"/>
      <c r="CH2388" s="1"/>
      <c r="CI2388" s="1"/>
      <c r="CJ2388" s="1"/>
      <c r="CK2388" s="1"/>
      <c r="CL2388" s="1"/>
      <c r="CM2388" s="1"/>
      <c r="CN2388" s="1"/>
      <c r="CO2388" s="1"/>
      <c r="CP2388" s="1"/>
      <c r="CQ2388" s="1"/>
      <c r="CR2388" s="1"/>
      <c r="CS2388" s="1"/>
      <c r="CT2388" s="1"/>
      <c r="CU2388" s="1"/>
      <c r="CV2388" s="1"/>
      <c r="CW2388" s="1"/>
      <c r="CX2388" s="1"/>
      <c r="CY2388" s="1"/>
      <c r="CZ2388" s="1"/>
      <c r="DA2388" s="1"/>
      <c r="DB2388" s="1"/>
      <c r="DC2388" s="1"/>
      <c r="DD2388" s="1"/>
      <c r="DE2388" s="1"/>
      <c r="DF2388" s="1"/>
      <c r="DG2388" s="1"/>
    </row>
    <row r="2389" spans="1:111" x14ac:dyDescent="0.4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  <c r="DC2389" s="1"/>
      <c r="DD2389" s="1"/>
      <c r="DE2389" s="1"/>
      <c r="DF2389" s="1"/>
      <c r="DG2389" s="1"/>
    </row>
    <row r="2390" spans="1:111" x14ac:dyDescent="0.4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  <c r="DC2390" s="1"/>
      <c r="DD2390" s="1"/>
      <c r="DE2390" s="1"/>
      <c r="DF2390" s="1"/>
      <c r="DG2390" s="1"/>
    </row>
    <row r="2391" spans="1:111" x14ac:dyDescent="0.4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  <c r="DC2391" s="1"/>
      <c r="DD2391" s="1"/>
      <c r="DE2391" s="1"/>
      <c r="DF2391" s="1"/>
      <c r="DG2391" s="1"/>
    </row>
    <row r="2392" spans="1:111" x14ac:dyDescent="0.4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  <c r="BU2392" s="1"/>
      <c r="BV2392" s="1"/>
      <c r="BW2392" s="1"/>
      <c r="BX2392" s="1"/>
      <c r="BY2392" s="1"/>
      <c r="BZ2392" s="1"/>
      <c r="CA2392" s="1"/>
      <c r="CB2392" s="1"/>
      <c r="CC2392" s="1"/>
      <c r="CD2392" s="1"/>
      <c r="CE2392" s="1"/>
      <c r="CF2392" s="1"/>
      <c r="CG2392" s="1"/>
      <c r="CH2392" s="1"/>
      <c r="CI2392" s="1"/>
      <c r="CJ2392" s="1"/>
      <c r="CK2392" s="1"/>
      <c r="CL2392" s="1"/>
      <c r="CM2392" s="1"/>
      <c r="CN2392" s="1"/>
      <c r="CO2392" s="1"/>
      <c r="CP2392" s="1"/>
      <c r="CQ2392" s="1"/>
      <c r="CR2392" s="1"/>
      <c r="CS2392" s="1"/>
      <c r="CT2392" s="1"/>
      <c r="CU2392" s="1"/>
      <c r="CV2392" s="1"/>
      <c r="CW2392" s="1"/>
      <c r="CX2392" s="1"/>
      <c r="CY2392" s="1"/>
      <c r="CZ2392" s="1"/>
      <c r="DA2392" s="1"/>
      <c r="DB2392" s="1"/>
      <c r="DC2392" s="1"/>
      <c r="DD2392" s="1"/>
      <c r="DE2392" s="1"/>
      <c r="DF2392" s="1"/>
      <c r="DG2392" s="1"/>
    </row>
    <row r="2393" spans="1:111" x14ac:dyDescent="0.4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  <c r="DC2393" s="1"/>
      <c r="DD2393" s="1"/>
      <c r="DE2393" s="1"/>
      <c r="DF2393" s="1"/>
      <c r="DG2393" s="1"/>
    </row>
    <row r="2394" spans="1:111" x14ac:dyDescent="0.4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  <c r="DC2394" s="1"/>
      <c r="DD2394" s="1"/>
      <c r="DE2394" s="1"/>
      <c r="DF2394" s="1"/>
      <c r="DG2394" s="1"/>
    </row>
    <row r="2395" spans="1:111" x14ac:dyDescent="0.4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  <c r="DC2395" s="1"/>
      <c r="DD2395" s="1"/>
      <c r="DE2395" s="1"/>
      <c r="DF2395" s="1"/>
      <c r="DG2395" s="1"/>
    </row>
    <row r="2396" spans="1:111" x14ac:dyDescent="0.4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  <c r="DC2396" s="1"/>
      <c r="DD2396" s="1"/>
      <c r="DE2396" s="1"/>
      <c r="DF2396" s="1"/>
      <c r="DG2396" s="1"/>
    </row>
    <row r="2397" spans="1:111" x14ac:dyDescent="0.4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  <c r="BU2397" s="1"/>
      <c r="BV2397" s="1"/>
      <c r="BW2397" s="1"/>
      <c r="BX2397" s="1"/>
      <c r="BY2397" s="1"/>
      <c r="BZ2397" s="1"/>
      <c r="CA2397" s="1"/>
      <c r="CB2397" s="1"/>
      <c r="CC2397" s="1"/>
      <c r="CD2397" s="1"/>
      <c r="CE2397" s="1"/>
      <c r="CF2397" s="1"/>
      <c r="CG2397" s="1"/>
      <c r="CH2397" s="1"/>
      <c r="CI2397" s="1"/>
      <c r="CJ2397" s="1"/>
      <c r="CK2397" s="1"/>
      <c r="CL2397" s="1"/>
      <c r="CM2397" s="1"/>
      <c r="CN2397" s="1"/>
      <c r="CO2397" s="1"/>
      <c r="CP2397" s="1"/>
      <c r="CQ2397" s="1"/>
      <c r="CR2397" s="1"/>
      <c r="CS2397" s="1"/>
      <c r="CT2397" s="1"/>
      <c r="CU2397" s="1"/>
      <c r="CV2397" s="1"/>
      <c r="CW2397" s="1"/>
      <c r="CX2397" s="1"/>
      <c r="CY2397" s="1"/>
      <c r="CZ2397" s="1"/>
      <c r="DA2397" s="1"/>
      <c r="DB2397" s="1"/>
      <c r="DC2397" s="1"/>
      <c r="DD2397" s="1"/>
      <c r="DE2397" s="1"/>
      <c r="DF2397" s="1"/>
      <c r="DG2397" s="1"/>
    </row>
    <row r="2398" spans="1:111" x14ac:dyDescent="0.4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  <c r="DC2398" s="1"/>
      <c r="DD2398" s="1"/>
      <c r="DE2398" s="1"/>
      <c r="DF2398" s="1"/>
      <c r="DG2398" s="1"/>
    </row>
    <row r="2399" spans="1:111" x14ac:dyDescent="0.4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  <c r="DC2399" s="1"/>
      <c r="DD2399" s="1"/>
      <c r="DE2399" s="1"/>
      <c r="DF2399" s="1"/>
      <c r="DG2399" s="1"/>
    </row>
    <row r="2400" spans="1:111" x14ac:dyDescent="0.4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  <c r="BU2400" s="1"/>
      <c r="BV2400" s="1"/>
      <c r="BW2400" s="1"/>
      <c r="BX2400" s="1"/>
      <c r="BY2400" s="1"/>
      <c r="BZ2400" s="1"/>
      <c r="CA2400" s="1"/>
      <c r="CB2400" s="1"/>
      <c r="CC2400" s="1"/>
      <c r="CD2400" s="1"/>
      <c r="CE2400" s="1"/>
      <c r="CF2400" s="1"/>
      <c r="CG2400" s="1"/>
      <c r="CH2400" s="1"/>
      <c r="CI2400" s="1"/>
      <c r="CJ2400" s="1"/>
      <c r="CK2400" s="1"/>
      <c r="CL2400" s="1"/>
      <c r="CM2400" s="1"/>
      <c r="CN2400" s="1"/>
      <c r="CO2400" s="1"/>
      <c r="CP2400" s="1"/>
      <c r="CQ2400" s="1"/>
      <c r="CR2400" s="1"/>
      <c r="CS2400" s="1"/>
      <c r="CT2400" s="1"/>
      <c r="CU2400" s="1"/>
      <c r="CV2400" s="1"/>
      <c r="CW2400" s="1"/>
      <c r="CX2400" s="1"/>
      <c r="CY2400" s="1"/>
      <c r="CZ2400" s="1"/>
      <c r="DA2400" s="1"/>
      <c r="DB2400" s="1"/>
      <c r="DC2400" s="1"/>
      <c r="DD2400" s="1"/>
      <c r="DE2400" s="1"/>
      <c r="DF2400" s="1"/>
      <c r="DG2400" s="1"/>
    </row>
    <row r="2401" spans="1:111" x14ac:dyDescent="0.4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  <c r="BU2401" s="1"/>
      <c r="BV2401" s="1"/>
      <c r="BW2401" s="1"/>
      <c r="BX2401" s="1"/>
      <c r="BY2401" s="1"/>
      <c r="BZ2401" s="1"/>
      <c r="CA2401" s="1"/>
      <c r="CB2401" s="1"/>
      <c r="CC2401" s="1"/>
      <c r="CD2401" s="1"/>
      <c r="CE2401" s="1"/>
      <c r="CF2401" s="1"/>
      <c r="CG2401" s="1"/>
      <c r="CH2401" s="1"/>
      <c r="CI2401" s="1"/>
      <c r="CJ2401" s="1"/>
      <c r="CK2401" s="1"/>
      <c r="CL2401" s="1"/>
      <c r="CM2401" s="1"/>
      <c r="CN2401" s="1"/>
      <c r="CO2401" s="1"/>
      <c r="CP2401" s="1"/>
      <c r="CQ2401" s="1"/>
      <c r="CR2401" s="1"/>
      <c r="CS2401" s="1"/>
      <c r="CT2401" s="1"/>
      <c r="CU2401" s="1"/>
      <c r="CV2401" s="1"/>
      <c r="CW2401" s="1"/>
      <c r="CX2401" s="1"/>
      <c r="CY2401" s="1"/>
      <c r="CZ2401" s="1"/>
      <c r="DA2401" s="1"/>
      <c r="DB2401" s="1"/>
      <c r="DC2401" s="1"/>
      <c r="DD2401" s="1"/>
      <c r="DE2401" s="1"/>
      <c r="DF2401" s="1"/>
      <c r="DG2401" s="1"/>
    </row>
    <row r="2402" spans="1:111" x14ac:dyDescent="0.4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  <c r="DC2402" s="1"/>
      <c r="DD2402" s="1"/>
      <c r="DE2402" s="1"/>
      <c r="DF2402" s="1"/>
      <c r="DG2402" s="1"/>
    </row>
    <row r="2403" spans="1:111" x14ac:dyDescent="0.4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  <c r="BU2403" s="1"/>
      <c r="BV2403" s="1"/>
      <c r="BW2403" s="1"/>
      <c r="BX2403" s="1"/>
      <c r="BY2403" s="1"/>
      <c r="BZ2403" s="1"/>
      <c r="CA2403" s="1"/>
      <c r="CB2403" s="1"/>
      <c r="CC2403" s="1"/>
      <c r="CD2403" s="1"/>
      <c r="CE2403" s="1"/>
      <c r="CF2403" s="1"/>
      <c r="CG2403" s="1"/>
      <c r="CH2403" s="1"/>
      <c r="CI2403" s="1"/>
      <c r="CJ2403" s="1"/>
      <c r="CK2403" s="1"/>
      <c r="CL2403" s="1"/>
      <c r="CM2403" s="1"/>
      <c r="CN2403" s="1"/>
      <c r="CO2403" s="1"/>
      <c r="CP2403" s="1"/>
      <c r="CQ2403" s="1"/>
      <c r="CR2403" s="1"/>
      <c r="CS2403" s="1"/>
      <c r="CT2403" s="1"/>
      <c r="CU2403" s="1"/>
      <c r="CV2403" s="1"/>
      <c r="CW2403" s="1"/>
      <c r="CX2403" s="1"/>
      <c r="CY2403" s="1"/>
      <c r="CZ2403" s="1"/>
      <c r="DA2403" s="1"/>
      <c r="DB2403" s="1"/>
      <c r="DC2403" s="1"/>
      <c r="DD2403" s="1"/>
      <c r="DE2403" s="1"/>
      <c r="DF2403" s="1"/>
      <c r="DG2403" s="1"/>
    </row>
    <row r="2404" spans="1:111" x14ac:dyDescent="0.4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  <c r="DC2404" s="1"/>
      <c r="DD2404" s="1"/>
      <c r="DE2404" s="1"/>
      <c r="DF2404" s="1"/>
      <c r="DG2404" s="1"/>
    </row>
    <row r="2405" spans="1:111" x14ac:dyDescent="0.4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  <c r="DC2405" s="1"/>
      <c r="DD2405" s="1"/>
      <c r="DE2405" s="1"/>
      <c r="DF2405" s="1"/>
      <c r="DG2405" s="1"/>
    </row>
    <row r="2406" spans="1:111" x14ac:dyDescent="0.4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  <c r="BU2406" s="1"/>
      <c r="BV2406" s="1"/>
      <c r="BW2406" s="1"/>
      <c r="BX2406" s="1"/>
      <c r="BY2406" s="1"/>
      <c r="BZ2406" s="1"/>
      <c r="CA2406" s="1"/>
      <c r="CB2406" s="1"/>
      <c r="CC2406" s="1"/>
      <c r="CD2406" s="1"/>
      <c r="CE2406" s="1"/>
      <c r="CF2406" s="1"/>
      <c r="CG2406" s="1"/>
      <c r="CH2406" s="1"/>
      <c r="CI2406" s="1"/>
      <c r="CJ2406" s="1"/>
      <c r="CK2406" s="1"/>
      <c r="CL2406" s="1"/>
      <c r="CM2406" s="1"/>
      <c r="CN2406" s="1"/>
      <c r="CO2406" s="1"/>
      <c r="CP2406" s="1"/>
      <c r="CQ2406" s="1"/>
      <c r="CR2406" s="1"/>
      <c r="CS2406" s="1"/>
      <c r="CT2406" s="1"/>
      <c r="CU2406" s="1"/>
      <c r="CV2406" s="1"/>
      <c r="CW2406" s="1"/>
      <c r="CX2406" s="1"/>
      <c r="CY2406" s="1"/>
      <c r="CZ2406" s="1"/>
      <c r="DA2406" s="1"/>
      <c r="DB2406" s="1"/>
      <c r="DC2406" s="1"/>
      <c r="DD2406" s="1"/>
      <c r="DE2406" s="1"/>
      <c r="DF2406" s="1"/>
      <c r="DG2406" s="1"/>
    </row>
    <row r="2407" spans="1:111" x14ac:dyDescent="0.4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  <c r="DC2407" s="1"/>
      <c r="DD2407" s="1"/>
      <c r="DE2407" s="1"/>
      <c r="DF2407" s="1"/>
      <c r="DG2407" s="1"/>
    </row>
    <row r="2408" spans="1:111" x14ac:dyDescent="0.4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  <c r="DC2408" s="1"/>
      <c r="DD2408" s="1"/>
      <c r="DE2408" s="1"/>
      <c r="DF2408" s="1"/>
      <c r="DG2408" s="1"/>
    </row>
    <row r="2409" spans="1:111" x14ac:dyDescent="0.4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  <c r="DC2409" s="1"/>
      <c r="DD2409" s="1"/>
      <c r="DE2409" s="1"/>
      <c r="DF2409" s="1"/>
      <c r="DG2409" s="1"/>
    </row>
    <row r="2410" spans="1:111" x14ac:dyDescent="0.4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  <c r="BU2410" s="1"/>
      <c r="BV2410" s="1"/>
      <c r="BW2410" s="1"/>
      <c r="BX2410" s="1"/>
      <c r="BY2410" s="1"/>
      <c r="BZ2410" s="1"/>
      <c r="CA2410" s="1"/>
      <c r="CB2410" s="1"/>
      <c r="CC2410" s="1"/>
      <c r="CD2410" s="1"/>
      <c r="CE2410" s="1"/>
      <c r="CF2410" s="1"/>
      <c r="CG2410" s="1"/>
      <c r="CH2410" s="1"/>
      <c r="CI2410" s="1"/>
      <c r="CJ2410" s="1"/>
      <c r="CK2410" s="1"/>
      <c r="CL2410" s="1"/>
      <c r="CM2410" s="1"/>
      <c r="CN2410" s="1"/>
      <c r="CO2410" s="1"/>
      <c r="CP2410" s="1"/>
      <c r="CQ2410" s="1"/>
      <c r="CR2410" s="1"/>
      <c r="CS2410" s="1"/>
      <c r="CT2410" s="1"/>
      <c r="CU2410" s="1"/>
      <c r="CV2410" s="1"/>
      <c r="CW2410" s="1"/>
      <c r="CX2410" s="1"/>
      <c r="CY2410" s="1"/>
      <c r="CZ2410" s="1"/>
      <c r="DA2410" s="1"/>
      <c r="DB2410" s="1"/>
      <c r="DC2410" s="1"/>
      <c r="DD2410" s="1"/>
      <c r="DE2410" s="1"/>
      <c r="DF2410" s="1"/>
      <c r="DG2410" s="1"/>
    </row>
    <row r="2411" spans="1:111" x14ac:dyDescent="0.4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  <c r="DC2411" s="1"/>
      <c r="DD2411" s="1"/>
      <c r="DE2411" s="1"/>
      <c r="DF2411" s="1"/>
      <c r="DG2411" s="1"/>
    </row>
    <row r="2412" spans="1:111" x14ac:dyDescent="0.4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  <c r="BU2412" s="1"/>
      <c r="BV2412" s="1"/>
      <c r="BW2412" s="1"/>
      <c r="BX2412" s="1"/>
      <c r="BY2412" s="1"/>
      <c r="BZ2412" s="1"/>
      <c r="CA2412" s="1"/>
      <c r="CB2412" s="1"/>
      <c r="CC2412" s="1"/>
      <c r="CD2412" s="1"/>
      <c r="CE2412" s="1"/>
      <c r="CF2412" s="1"/>
      <c r="CG2412" s="1"/>
      <c r="CH2412" s="1"/>
      <c r="CI2412" s="1"/>
      <c r="CJ2412" s="1"/>
      <c r="CK2412" s="1"/>
      <c r="CL2412" s="1"/>
      <c r="CM2412" s="1"/>
      <c r="CN2412" s="1"/>
      <c r="CO2412" s="1"/>
      <c r="CP2412" s="1"/>
      <c r="CQ2412" s="1"/>
      <c r="CR2412" s="1"/>
      <c r="CS2412" s="1"/>
      <c r="CT2412" s="1"/>
      <c r="CU2412" s="1"/>
      <c r="CV2412" s="1"/>
      <c r="CW2412" s="1"/>
      <c r="CX2412" s="1"/>
      <c r="CY2412" s="1"/>
      <c r="CZ2412" s="1"/>
      <c r="DA2412" s="1"/>
      <c r="DB2412" s="1"/>
      <c r="DC2412" s="1"/>
      <c r="DD2412" s="1"/>
      <c r="DE2412" s="1"/>
      <c r="DF2412" s="1"/>
      <c r="DG2412" s="1"/>
    </row>
    <row r="2413" spans="1:111" x14ac:dyDescent="0.4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  <c r="DC2413" s="1"/>
      <c r="DD2413" s="1"/>
      <c r="DE2413" s="1"/>
      <c r="DF2413" s="1"/>
      <c r="DG2413" s="1"/>
    </row>
    <row r="2414" spans="1:111" x14ac:dyDescent="0.4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  <c r="DC2414" s="1"/>
      <c r="DD2414" s="1"/>
      <c r="DE2414" s="1"/>
      <c r="DF2414" s="1"/>
      <c r="DG2414" s="1"/>
    </row>
    <row r="2415" spans="1:111" x14ac:dyDescent="0.4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  <c r="BU2415" s="1"/>
      <c r="BV2415" s="1"/>
      <c r="BW2415" s="1"/>
      <c r="BX2415" s="1"/>
      <c r="BY2415" s="1"/>
      <c r="BZ2415" s="1"/>
      <c r="CA2415" s="1"/>
      <c r="CB2415" s="1"/>
      <c r="CC2415" s="1"/>
      <c r="CD2415" s="1"/>
      <c r="CE2415" s="1"/>
      <c r="CF2415" s="1"/>
      <c r="CG2415" s="1"/>
      <c r="CH2415" s="1"/>
      <c r="CI2415" s="1"/>
      <c r="CJ2415" s="1"/>
      <c r="CK2415" s="1"/>
      <c r="CL2415" s="1"/>
      <c r="CM2415" s="1"/>
      <c r="CN2415" s="1"/>
      <c r="CO2415" s="1"/>
      <c r="CP2415" s="1"/>
      <c r="CQ2415" s="1"/>
      <c r="CR2415" s="1"/>
      <c r="CS2415" s="1"/>
      <c r="CT2415" s="1"/>
      <c r="CU2415" s="1"/>
      <c r="CV2415" s="1"/>
      <c r="CW2415" s="1"/>
      <c r="CX2415" s="1"/>
      <c r="CY2415" s="1"/>
      <c r="CZ2415" s="1"/>
      <c r="DA2415" s="1"/>
      <c r="DB2415" s="1"/>
      <c r="DC2415" s="1"/>
      <c r="DD2415" s="1"/>
      <c r="DE2415" s="1"/>
      <c r="DF2415" s="1"/>
      <c r="DG2415" s="1"/>
    </row>
    <row r="2416" spans="1:111" x14ac:dyDescent="0.4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  <c r="DC2416" s="1"/>
      <c r="DD2416" s="1"/>
      <c r="DE2416" s="1"/>
      <c r="DF2416" s="1"/>
      <c r="DG2416" s="1"/>
    </row>
    <row r="2417" spans="1:111" x14ac:dyDescent="0.4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  <c r="BU2417" s="1"/>
      <c r="BV2417" s="1"/>
      <c r="BW2417" s="1"/>
      <c r="BX2417" s="1"/>
      <c r="BY2417" s="1"/>
      <c r="BZ2417" s="1"/>
      <c r="CA2417" s="1"/>
      <c r="CB2417" s="1"/>
      <c r="CC2417" s="1"/>
      <c r="CD2417" s="1"/>
      <c r="CE2417" s="1"/>
      <c r="CF2417" s="1"/>
      <c r="CG2417" s="1"/>
      <c r="CH2417" s="1"/>
      <c r="CI2417" s="1"/>
      <c r="CJ2417" s="1"/>
      <c r="CK2417" s="1"/>
      <c r="CL2417" s="1"/>
      <c r="CM2417" s="1"/>
      <c r="CN2417" s="1"/>
      <c r="CO2417" s="1"/>
      <c r="CP2417" s="1"/>
      <c r="CQ2417" s="1"/>
      <c r="CR2417" s="1"/>
      <c r="CS2417" s="1"/>
      <c r="CT2417" s="1"/>
      <c r="CU2417" s="1"/>
      <c r="CV2417" s="1"/>
      <c r="CW2417" s="1"/>
      <c r="CX2417" s="1"/>
      <c r="CY2417" s="1"/>
      <c r="CZ2417" s="1"/>
      <c r="DA2417" s="1"/>
      <c r="DB2417" s="1"/>
      <c r="DC2417" s="1"/>
      <c r="DD2417" s="1"/>
      <c r="DE2417" s="1"/>
      <c r="DF2417" s="1"/>
      <c r="DG2417" s="1"/>
    </row>
    <row r="2418" spans="1:111" x14ac:dyDescent="0.4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  <c r="BU2418" s="1"/>
      <c r="BV2418" s="1"/>
      <c r="BW2418" s="1"/>
      <c r="BX2418" s="1"/>
      <c r="BY2418" s="1"/>
      <c r="BZ2418" s="1"/>
      <c r="CA2418" s="1"/>
      <c r="CB2418" s="1"/>
      <c r="CC2418" s="1"/>
      <c r="CD2418" s="1"/>
      <c r="CE2418" s="1"/>
      <c r="CF2418" s="1"/>
      <c r="CG2418" s="1"/>
      <c r="CH2418" s="1"/>
      <c r="CI2418" s="1"/>
      <c r="CJ2418" s="1"/>
      <c r="CK2418" s="1"/>
      <c r="CL2418" s="1"/>
      <c r="CM2418" s="1"/>
      <c r="CN2418" s="1"/>
      <c r="CO2418" s="1"/>
      <c r="CP2418" s="1"/>
      <c r="CQ2418" s="1"/>
      <c r="CR2418" s="1"/>
      <c r="CS2418" s="1"/>
      <c r="CT2418" s="1"/>
      <c r="CU2418" s="1"/>
      <c r="CV2418" s="1"/>
      <c r="CW2418" s="1"/>
      <c r="CX2418" s="1"/>
      <c r="CY2418" s="1"/>
      <c r="CZ2418" s="1"/>
      <c r="DA2418" s="1"/>
      <c r="DB2418" s="1"/>
      <c r="DC2418" s="1"/>
      <c r="DD2418" s="1"/>
      <c r="DE2418" s="1"/>
      <c r="DF2418" s="1"/>
      <c r="DG2418" s="1"/>
    </row>
    <row r="2419" spans="1:111" x14ac:dyDescent="0.4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  <c r="DC2419" s="1"/>
      <c r="DD2419" s="1"/>
      <c r="DE2419" s="1"/>
      <c r="DF2419" s="1"/>
      <c r="DG2419" s="1"/>
    </row>
    <row r="2420" spans="1:111" x14ac:dyDescent="0.4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  <c r="DF2420" s="1"/>
      <c r="DG2420" s="1"/>
    </row>
    <row r="2421" spans="1:111" x14ac:dyDescent="0.4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  <c r="DC2421" s="1"/>
      <c r="DD2421" s="1"/>
      <c r="DE2421" s="1"/>
      <c r="DF2421" s="1"/>
      <c r="DG2421" s="1"/>
    </row>
    <row r="2422" spans="1:111" x14ac:dyDescent="0.4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  <c r="DC2422" s="1"/>
      <c r="DD2422" s="1"/>
      <c r="DE2422" s="1"/>
      <c r="DF2422" s="1"/>
      <c r="DG2422" s="1"/>
    </row>
    <row r="2423" spans="1:111" x14ac:dyDescent="0.4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  <c r="BU2423" s="1"/>
      <c r="BV2423" s="1"/>
      <c r="BW2423" s="1"/>
      <c r="BX2423" s="1"/>
      <c r="BY2423" s="1"/>
      <c r="BZ2423" s="1"/>
      <c r="CA2423" s="1"/>
      <c r="CB2423" s="1"/>
      <c r="CC2423" s="1"/>
      <c r="CD2423" s="1"/>
      <c r="CE2423" s="1"/>
      <c r="CF2423" s="1"/>
      <c r="CG2423" s="1"/>
      <c r="CH2423" s="1"/>
      <c r="CI2423" s="1"/>
      <c r="CJ2423" s="1"/>
      <c r="CK2423" s="1"/>
      <c r="CL2423" s="1"/>
      <c r="CM2423" s="1"/>
      <c r="CN2423" s="1"/>
      <c r="CO2423" s="1"/>
      <c r="CP2423" s="1"/>
      <c r="CQ2423" s="1"/>
      <c r="CR2423" s="1"/>
      <c r="CS2423" s="1"/>
      <c r="CT2423" s="1"/>
      <c r="CU2423" s="1"/>
      <c r="CV2423" s="1"/>
      <c r="CW2423" s="1"/>
      <c r="CX2423" s="1"/>
      <c r="CY2423" s="1"/>
      <c r="CZ2423" s="1"/>
      <c r="DA2423" s="1"/>
      <c r="DB2423" s="1"/>
      <c r="DC2423" s="1"/>
      <c r="DD2423" s="1"/>
      <c r="DE2423" s="1"/>
      <c r="DF2423" s="1"/>
      <c r="DG2423" s="1"/>
    </row>
    <row r="2424" spans="1:111" x14ac:dyDescent="0.4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  <c r="DC2424" s="1"/>
      <c r="DD2424" s="1"/>
      <c r="DE2424" s="1"/>
      <c r="DF2424" s="1"/>
      <c r="DG2424" s="1"/>
    </row>
    <row r="2425" spans="1:111" x14ac:dyDescent="0.4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  <c r="DC2425" s="1"/>
      <c r="DD2425" s="1"/>
      <c r="DE2425" s="1"/>
      <c r="DF2425" s="1"/>
      <c r="DG2425" s="1"/>
    </row>
    <row r="2426" spans="1:111" x14ac:dyDescent="0.4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  <c r="DC2426" s="1"/>
      <c r="DD2426" s="1"/>
      <c r="DE2426" s="1"/>
      <c r="DF2426" s="1"/>
      <c r="DG2426" s="1"/>
    </row>
    <row r="2427" spans="1:111" x14ac:dyDescent="0.4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  <c r="DC2427" s="1"/>
      <c r="DD2427" s="1"/>
      <c r="DE2427" s="1"/>
      <c r="DF2427" s="1"/>
      <c r="DG2427" s="1"/>
    </row>
    <row r="2428" spans="1:111" x14ac:dyDescent="0.4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  <c r="DC2428" s="1"/>
      <c r="DD2428" s="1"/>
      <c r="DE2428" s="1"/>
      <c r="DF2428" s="1"/>
      <c r="DG2428" s="1"/>
    </row>
    <row r="2429" spans="1:111" x14ac:dyDescent="0.4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  <c r="DC2429" s="1"/>
      <c r="DD2429" s="1"/>
      <c r="DE2429" s="1"/>
      <c r="DF2429" s="1"/>
      <c r="DG2429" s="1"/>
    </row>
    <row r="2430" spans="1:111" x14ac:dyDescent="0.4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  <c r="BU2430" s="1"/>
      <c r="BV2430" s="1"/>
      <c r="BW2430" s="1"/>
      <c r="BX2430" s="1"/>
      <c r="BY2430" s="1"/>
      <c r="BZ2430" s="1"/>
      <c r="CA2430" s="1"/>
      <c r="CB2430" s="1"/>
      <c r="CC2430" s="1"/>
      <c r="CD2430" s="1"/>
      <c r="CE2430" s="1"/>
      <c r="CF2430" s="1"/>
      <c r="CG2430" s="1"/>
      <c r="CH2430" s="1"/>
      <c r="CI2430" s="1"/>
      <c r="CJ2430" s="1"/>
      <c r="CK2430" s="1"/>
      <c r="CL2430" s="1"/>
      <c r="CM2430" s="1"/>
      <c r="CN2430" s="1"/>
      <c r="CO2430" s="1"/>
      <c r="CP2430" s="1"/>
      <c r="CQ2430" s="1"/>
      <c r="CR2430" s="1"/>
      <c r="CS2430" s="1"/>
      <c r="CT2430" s="1"/>
      <c r="CU2430" s="1"/>
      <c r="CV2430" s="1"/>
      <c r="CW2430" s="1"/>
      <c r="CX2430" s="1"/>
      <c r="CY2430" s="1"/>
      <c r="CZ2430" s="1"/>
      <c r="DA2430" s="1"/>
      <c r="DB2430" s="1"/>
      <c r="DC2430" s="1"/>
      <c r="DD2430" s="1"/>
      <c r="DE2430" s="1"/>
      <c r="DF2430" s="1"/>
      <c r="DG2430" s="1"/>
    </row>
    <row r="2431" spans="1:111" x14ac:dyDescent="0.4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  <c r="DC2431" s="1"/>
      <c r="DD2431" s="1"/>
      <c r="DE2431" s="1"/>
      <c r="DF2431" s="1"/>
      <c r="DG2431" s="1"/>
    </row>
    <row r="2432" spans="1:111" x14ac:dyDescent="0.4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  <c r="DC2432" s="1"/>
      <c r="DD2432" s="1"/>
      <c r="DE2432" s="1"/>
      <c r="DF2432" s="1"/>
      <c r="DG2432" s="1"/>
    </row>
    <row r="2433" spans="1:111" x14ac:dyDescent="0.4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  <c r="BU2433" s="1"/>
      <c r="BV2433" s="1"/>
      <c r="BW2433" s="1"/>
      <c r="BX2433" s="1"/>
      <c r="BY2433" s="1"/>
      <c r="BZ2433" s="1"/>
      <c r="CA2433" s="1"/>
      <c r="CB2433" s="1"/>
      <c r="CC2433" s="1"/>
      <c r="CD2433" s="1"/>
      <c r="CE2433" s="1"/>
      <c r="CF2433" s="1"/>
      <c r="CG2433" s="1"/>
      <c r="CH2433" s="1"/>
      <c r="CI2433" s="1"/>
      <c r="CJ2433" s="1"/>
      <c r="CK2433" s="1"/>
      <c r="CL2433" s="1"/>
      <c r="CM2433" s="1"/>
      <c r="CN2433" s="1"/>
      <c r="CO2433" s="1"/>
      <c r="CP2433" s="1"/>
      <c r="CQ2433" s="1"/>
      <c r="CR2433" s="1"/>
      <c r="CS2433" s="1"/>
      <c r="CT2433" s="1"/>
      <c r="CU2433" s="1"/>
      <c r="CV2433" s="1"/>
      <c r="CW2433" s="1"/>
      <c r="CX2433" s="1"/>
      <c r="CY2433" s="1"/>
      <c r="CZ2433" s="1"/>
      <c r="DA2433" s="1"/>
      <c r="DB2433" s="1"/>
      <c r="DC2433" s="1"/>
      <c r="DD2433" s="1"/>
      <c r="DE2433" s="1"/>
      <c r="DF2433" s="1"/>
      <c r="DG2433" s="1"/>
    </row>
    <row r="2434" spans="1:111" x14ac:dyDescent="0.4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  <c r="BU2434" s="1"/>
      <c r="BV2434" s="1"/>
      <c r="BW2434" s="1"/>
      <c r="BX2434" s="1"/>
      <c r="BY2434" s="1"/>
      <c r="BZ2434" s="1"/>
      <c r="CA2434" s="1"/>
      <c r="CB2434" s="1"/>
      <c r="CC2434" s="1"/>
      <c r="CD2434" s="1"/>
      <c r="CE2434" s="1"/>
      <c r="CF2434" s="1"/>
      <c r="CG2434" s="1"/>
      <c r="CH2434" s="1"/>
      <c r="CI2434" s="1"/>
      <c r="CJ2434" s="1"/>
      <c r="CK2434" s="1"/>
      <c r="CL2434" s="1"/>
      <c r="CM2434" s="1"/>
      <c r="CN2434" s="1"/>
      <c r="CO2434" s="1"/>
      <c r="CP2434" s="1"/>
      <c r="CQ2434" s="1"/>
      <c r="CR2434" s="1"/>
      <c r="CS2434" s="1"/>
      <c r="CT2434" s="1"/>
      <c r="CU2434" s="1"/>
      <c r="CV2434" s="1"/>
      <c r="CW2434" s="1"/>
      <c r="CX2434" s="1"/>
      <c r="CY2434" s="1"/>
      <c r="CZ2434" s="1"/>
      <c r="DA2434" s="1"/>
      <c r="DB2434" s="1"/>
      <c r="DC2434" s="1"/>
      <c r="DD2434" s="1"/>
      <c r="DE2434" s="1"/>
      <c r="DF2434" s="1"/>
      <c r="DG2434" s="1"/>
    </row>
    <row r="2435" spans="1:111" x14ac:dyDescent="0.4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  <c r="BU2435" s="1"/>
      <c r="BV2435" s="1"/>
      <c r="BW2435" s="1"/>
      <c r="BX2435" s="1"/>
      <c r="BY2435" s="1"/>
      <c r="BZ2435" s="1"/>
      <c r="CA2435" s="1"/>
      <c r="CB2435" s="1"/>
      <c r="CC2435" s="1"/>
      <c r="CD2435" s="1"/>
      <c r="CE2435" s="1"/>
      <c r="CF2435" s="1"/>
      <c r="CG2435" s="1"/>
      <c r="CH2435" s="1"/>
      <c r="CI2435" s="1"/>
      <c r="CJ2435" s="1"/>
      <c r="CK2435" s="1"/>
      <c r="CL2435" s="1"/>
      <c r="CM2435" s="1"/>
      <c r="CN2435" s="1"/>
      <c r="CO2435" s="1"/>
      <c r="CP2435" s="1"/>
      <c r="CQ2435" s="1"/>
      <c r="CR2435" s="1"/>
      <c r="CS2435" s="1"/>
      <c r="CT2435" s="1"/>
      <c r="CU2435" s="1"/>
      <c r="CV2435" s="1"/>
      <c r="CW2435" s="1"/>
      <c r="CX2435" s="1"/>
      <c r="CY2435" s="1"/>
      <c r="CZ2435" s="1"/>
      <c r="DA2435" s="1"/>
      <c r="DB2435" s="1"/>
      <c r="DC2435" s="1"/>
      <c r="DD2435" s="1"/>
      <c r="DE2435" s="1"/>
      <c r="DF2435" s="1"/>
      <c r="DG2435" s="1"/>
    </row>
    <row r="2436" spans="1:111" x14ac:dyDescent="0.4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  <c r="BU2436" s="1"/>
      <c r="BV2436" s="1"/>
      <c r="BW2436" s="1"/>
      <c r="BX2436" s="1"/>
      <c r="BY2436" s="1"/>
      <c r="BZ2436" s="1"/>
      <c r="CA2436" s="1"/>
      <c r="CB2436" s="1"/>
      <c r="CC2436" s="1"/>
      <c r="CD2436" s="1"/>
      <c r="CE2436" s="1"/>
      <c r="CF2436" s="1"/>
      <c r="CG2436" s="1"/>
      <c r="CH2436" s="1"/>
      <c r="CI2436" s="1"/>
      <c r="CJ2436" s="1"/>
      <c r="CK2436" s="1"/>
      <c r="CL2436" s="1"/>
      <c r="CM2436" s="1"/>
      <c r="CN2436" s="1"/>
      <c r="CO2436" s="1"/>
      <c r="CP2436" s="1"/>
      <c r="CQ2436" s="1"/>
      <c r="CR2436" s="1"/>
      <c r="CS2436" s="1"/>
      <c r="CT2436" s="1"/>
      <c r="CU2436" s="1"/>
      <c r="CV2436" s="1"/>
      <c r="CW2436" s="1"/>
      <c r="CX2436" s="1"/>
      <c r="CY2436" s="1"/>
      <c r="CZ2436" s="1"/>
      <c r="DA2436" s="1"/>
      <c r="DB2436" s="1"/>
      <c r="DC2436" s="1"/>
      <c r="DD2436" s="1"/>
      <c r="DE2436" s="1"/>
      <c r="DF2436" s="1"/>
      <c r="DG2436" s="1"/>
    </row>
    <row r="2437" spans="1:111" x14ac:dyDescent="0.4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  <c r="BU2437" s="1"/>
      <c r="BV2437" s="1"/>
      <c r="BW2437" s="1"/>
      <c r="BX2437" s="1"/>
      <c r="BY2437" s="1"/>
      <c r="BZ2437" s="1"/>
      <c r="CA2437" s="1"/>
      <c r="CB2437" s="1"/>
      <c r="CC2437" s="1"/>
      <c r="CD2437" s="1"/>
      <c r="CE2437" s="1"/>
      <c r="CF2437" s="1"/>
      <c r="CG2437" s="1"/>
      <c r="CH2437" s="1"/>
      <c r="CI2437" s="1"/>
      <c r="CJ2437" s="1"/>
      <c r="CK2437" s="1"/>
      <c r="CL2437" s="1"/>
      <c r="CM2437" s="1"/>
      <c r="CN2437" s="1"/>
      <c r="CO2437" s="1"/>
      <c r="CP2437" s="1"/>
      <c r="CQ2437" s="1"/>
      <c r="CR2437" s="1"/>
      <c r="CS2437" s="1"/>
      <c r="CT2437" s="1"/>
      <c r="CU2437" s="1"/>
      <c r="CV2437" s="1"/>
      <c r="CW2437" s="1"/>
      <c r="CX2437" s="1"/>
      <c r="CY2437" s="1"/>
      <c r="CZ2437" s="1"/>
      <c r="DA2437" s="1"/>
      <c r="DB2437" s="1"/>
      <c r="DC2437" s="1"/>
      <c r="DD2437" s="1"/>
      <c r="DE2437" s="1"/>
      <c r="DF2437" s="1"/>
      <c r="DG2437" s="1"/>
    </row>
    <row r="2438" spans="1:111" x14ac:dyDescent="0.4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  <c r="BU2438" s="1"/>
      <c r="BV2438" s="1"/>
      <c r="BW2438" s="1"/>
      <c r="BX2438" s="1"/>
      <c r="BY2438" s="1"/>
      <c r="BZ2438" s="1"/>
      <c r="CA2438" s="1"/>
      <c r="CB2438" s="1"/>
      <c r="CC2438" s="1"/>
      <c r="CD2438" s="1"/>
      <c r="CE2438" s="1"/>
      <c r="CF2438" s="1"/>
      <c r="CG2438" s="1"/>
      <c r="CH2438" s="1"/>
      <c r="CI2438" s="1"/>
      <c r="CJ2438" s="1"/>
      <c r="CK2438" s="1"/>
      <c r="CL2438" s="1"/>
      <c r="CM2438" s="1"/>
      <c r="CN2438" s="1"/>
      <c r="CO2438" s="1"/>
      <c r="CP2438" s="1"/>
      <c r="CQ2438" s="1"/>
      <c r="CR2438" s="1"/>
      <c r="CS2438" s="1"/>
      <c r="CT2438" s="1"/>
      <c r="CU2438" s="1"/>
      <c r="CV2438" s="1"/>
      <c r="CW2438" s="1"/>
      <c r="CX2438" s="1"/>
      <c r="CY2438" s="1"/>
      <c r="CZ2438" s="1"/>
      <c r="DA2438" s="1"/>
      <c r="DB2438" s="1"/>
      <c r="DC2438" s="1"/>
      <c r="DD2438" s="1"/>
      <c r="DE2438" s="1"/>
      <c r="DF2438" s="1"/>
      <c r="DG2438" s="1"/>
    </row>
    <row r="2439" spans="1:111" x14ac:dyDescent="0.4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  <c r="BU2439" s="1"/>
      <c r="BV2439" s="1"/>
      <c r="BW2439" s="1"/>
      <c r="BX2439" s="1"/>
      <c r="BY2439" s="1"/>
      <c r="BZ2439" s="1"/>
      <c r="CA2439" s="1"/>
      <c r="CB2439" s="1"/>
      <c r="CC2439" s="1"/>
      <c r="CD2439" s="1"/>
      <c r="CE2439" s="1"/>
      <c r="CF2439" s="1"/>
      <c r="CG2439" s="1"/>
      <c r="CH2439" s="1"/>
      <c r="CI2439" s="1"/>
      <c r="CJ2439" s="1"/>
      <c r="CK2439" s="1"/>
      <c r="CL2439" s="1"/>
      <c r="CM2439" s="1"/>
      <c r="CN2439" s="1"/>
      <c r="CO2439" s="1"/>
      <c r="CP2439" s="1"/>
      <c r="CQ2439" s="1"/>
      <c r="CR2439" s="1"/>
      <c r="CS2439" s="1"/>
      <c r="CT2439" s="1"/>
      <c r="CU2439" s="1"/>
      <c r="CV2439" s="1"/>
      <c r="CW2439" s="1"/>
      <c r="CX2439" s="1"/>
      <c r="CY2439" s="1"/>
      <c r="CZ2439" s="1"/>
      <c r="DA2439" s="1"/>
      <c r="DB2439" s="1"/>
      <c r="DC2439" s="1"/>
      <c r="DD2439" s="1"/>
      <c r="DE2439" s="1"/>
      <c r="DF2439" s="1"/>
      <c r="DG2439" s="1"/>
    </row>
    <row r="2440" spans="1:111" x14ac:dyDescent="0.4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  <c r="BU2440" s="1"/>
      <c r="BV2440" s="1"/>
      <c r="BW2440" s="1"/>
      <c r="BX2440" s="1"/>
      <c r="BY2440" s="1"/>
      <c r="BZ2440" s="1"/>
      <c r="CA2440" s="1"/>
      <c r="CB2440" s="1"/>
      <c r="CC2440" s="1"/>
      <c r="CD2440" s="1"/>
      <c r="CE2440" s="1"/>
      <c r="CF2440" s="1"/>
      <c r="CG2440" s="1"/>
      <c r="CH2440" s="1"/>
      <c r="CI2440" s="1"/>
      <c r="CJ2440" s="1"/>
      <c r="CK2440" s="1"/>
      <c r="CL2440" s="1"/>
      <c r="CM2440" s="1"/>
      <c r="CN2440" s="1"/>
      <c r="CO2440" s="1"/>
      <c r="CP2440" s="1"/>
      <c r="CQ2440" s="1"/>
      <c r="CR2440" s="1"/>
      <c r="CS2440" s="1"/>
      <c r="CT2440" s="1"/>
      <c r="CU2440" s="1"/>
      <c r="CV2440" s="1"/>
      <c r="CW2440" s="1"/>
      <c r="CX2440" s="1"/>
      <c r="CY2440" s="1"/>
      <c r="CZ2440" s="1"/>
      <c r="DA2440" s="1"/>
      <c r="DB2440" s="1"/>
      <c r="DC2440" s="1"/>
      <c r="DD2440" s="1"/>
      <c r="DE2440" s="1"/>
      <c r="DF2440" s="1"/>
      <c r="DG2440" s="1"/>
    </row>
    <row r="2441" spans="1:111" x14ac:dyDescent="0.4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  <c r="BU2441" s="1"/>
      <c r="BV2441" s="1"/>
      <c r="BW2441" s="1"/>
      <c r="BX2441" s="1"/>
      <c r="BY2441" s="1"/>
      <c r="BZ2441" s="1"/>
      <c r="CA2441" s="1"/>
      <c r="CB2441" s="1"/>
      <c r="CC2441" s="1"/>
      <c r="CD2441" s="1"/>
      <c r="CE2441" s="1"/>
      <c r="CF2441" s="1"/>
      <c r="CG2441" s="1"/>
      <c r="CH2441" s="1"/>
      <c r="CI2441" s="1"/>
      <c r="CJ2441" s="1"/>
      <c r="CK2441" s="1"/>
      <c r="CL2441" s="1"/>
      <c r="CM2441" s="1"/>
      <c r="CN2441" s="1"/>
      <c r="CO2441" s="1"/>
      <c r="CP2441" s="1"/>
      <c r="CQ2441" s="1"/>
      <c r="CR2441" s="1"/>
      <c r="CS2441" s="1"/>
      <c r="CT2441" s="1"/>
      <c r="CU2441" s="1"/>
      <c r="CV2441" s="1"/>
      <c r="CW2441" s="1"/>
      <c r="CX2441" s="1"/>
      <c r="CY2441" s="1"/>
      <c r="CZ2441" s="1"/>
      <c r="DA2441" s="1"/>
      <c r="DB2441" s="1"/>
      <c r="DC2441" s="1"/>
      <c r="DD2441" s="1"/>
      <c r="DE2441" s="1"/>
      <c r="DF2441" s="1"/>
      <c r="DG2441" s="1"/>
    </row>
    <row r="2442" spans="1:111" x14ac:dyDescent="0.4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  <c r="BU2442" s="1"/>
      <c r="BV2442" s="1"/>
      <c r="BW2442" s="1"/>
      <c r="BX2442" s="1"/>
      <c r="BY2442" s="1"/>
      <c r="BZ2442" s="1"/>
      <c r="CA2442" s="1"/>
      <c r="CB2442" s="1"/>
      <c r="CC2442" s="1"/>
      <c r="CD2442" s="1"/>
      <c r="CE2442" s="1"/>
      <c r="CF2442" s="1"/>
      <c r="CG2442" s="1"/>
      <c r="CH2442" s="1"/>
      <c r="CI2442" s="1"/>
      <c r="CJ2442" s="1"/>
      <c r="CK2442" s="1"/>
      <c r="CL2442" s="1"/>
      <c r="CM2442" s="1"/>
      <c r="CN2442" s="1"/>
      <c r="CO2442" s="1"/>
      <c r="CP2442" s="1"/>
      <c r="CQ2442" s="1"/>
      <c r="CR2442" s="1"/>
      <c r="CS2442" s="1"/>
      <c r="CT2442" s="1"/>
      <c r="CU2442" s="1"/>
      <c r="CV2442" s="1"/>
      <c r="CW2442" s="1"/>
      <c r="CX2442" s="1"/>
      <c r="CY2442" s="1"/>
      <c r="CZ2442" s="1"/>
      <c r="DA2442" s="1"/>
      <c r="DB2442" s="1"/>
      <c r="DC2442" s="1"/>
      <c r="DD2442" s="1"/>
      <c r="DE2442" s="1"/>
      <c r="DF2442" s="1"/>
      <c r="DG2442" s="1"/>
    </row>
    <row r="2443" spans="1:111" x14ac:dyDescent="0.4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  <c r="BQ2443" s="1"/>
      <c r="BR2443" s="1"/>
      <c r="BS2443" s="1"/>
      <c r="BT2443" s="1"/>
      <c r="BU2443" s="1"/>
      <c r="BV2443" s="1"/>
      <c r="BW2443" s="1"/>
      <c r="BX2443" s="1"/>
      <c r="BY2443" s="1"/>
      <c r="BZ2443" s="1"/>
      <c r="CA2443" s="1"/>
      <c r="CB2443" s="1"/>
      <c r="CC2443" s="1"/>
      <c r="CD2443" s="1"/>
      <c r="CE2443" s="1"/>
      <c r="CF2443" s="1"/>
      <c r="CG2443" s="1"/>
      <c r="CH2443" s="1"/>
      <c r="CI2443" s="1"/>
      <c r="CJ2443" s="1"/>
      <c r="CK2443" s="1"/>
      <c r="CL2443" s="1"/>
      <c r="CM2443" s="1"/>
      <c r="CN2443" s="1"/>
      <c r="CO2443" s="1"/>
      <c r="CP2443" s="1"/>
      <c r="CQ2443" s="1"/>
      <c r="CR2443" s="1"/>
      <c r="CS2443" s="1"/>
      <c r="CT2443" s="1"/>
      <c r="CU2443" s="1"/>
      <c r="CV2443" s="1"/>
      <c r="CW2443" s="1"/>
      <c r="CX2443" s="1"/>
      <c r="CY2443" s="1"/>
      <c r="CZ2443" s="1"/>
      <c r="DA2443" s="1"/>
      <c r="DB2443" s="1"/>
      <c r="DC2443" s="1"/>
      <c r="DD2443" s="1"/>
      <c r="DE2443" s="1"/>
      <c r="DF2443" s="1"/>
      <c r="DG2443" s="1"/>
    </row>
    <row r="2444" spans="1:111" x14ac:dyDescent="0.4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  <c r="BQ2444" s="1"/>
      <c r="BR2444" s="1"/>
      <c r="BS2444" s="1"/>
      <c r="BT2444" s="1"/>
      <c r="BU2444" s="1"/>
      <c r="BV2444" s="1"/>
      <c r="BW2444" s="1"/>
      <c r="BX2444" s="1"/>
      <c r="BY2444" s="1"/>
      <c r="BZ2444" s="1"/>
      <c r="CA2444" s="1"/>
      <c r="CB2444" s="1"/>
      <c r="CC2444" s="1"/>
      <c r="CD2444" s="1"/>
      <c r="CE2444" s="1"/>
      <c r="CF2444" s="1"/>
      <c r="CG2444" s="1"/>
      <c r="CH2444" s="1"/>
      <c r="CI2444" s="1"/>
      <c r="CJ2444" s="1"/>
      <c r="CK2444" s="1"/>
      <c r="CL2444" s="1"/>
      <c r="CM2444" s="1"/>
      <c r="CN2444" s="1"/>
      <c r="CO2444" s="1"/>
      <c r="CP2444" s="1"/>
      <c r="CQ2444" s="1"/>
      <c r="CR2444" s="1"/>
      <c r="CS2444" s="1"/>
      <c r="CT2444" s="1"/>
      <c r="CU2444" s="1"/>
      <c r="CV2444" s="1"/>
      <c r="CW2444" s="1"/>
      <c r="CX2444" s="1"/>
      <c r="CY2444" s="1"/>
      <c r="CZ2444" s="1"/>
      <c r="DA2444" s="1"/>
      <c r="DB2444" s="1"/>
      <c r="DC2444" s="1"/>
      <c r="DD2444" s="1"/>
      <c r="DE2444" s="1"/>
      <c r="DF2444" s="1"/>
      <c r="DG2444" s="1"/>
    </row>
    <row r="2445" spans="1:111" x14ac:dyDescent="0.4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  <c r="BL2445" s="1"/>
      <c r="BM2445" s="1"/>
      <c r="BN2445" s="1"/>
      <c r="BO2445" s="1"/>
      <c r="BP2445" s="1"/>
      <c r="BQ2445" s="1"/>
      <c r="BR2445" s="1"/>
      <c r="BS2445" s="1"/>
      <c r="BT2445" s="1"/>
      <c r="BU2445" s="1"/>
      <c r="BV2445" s="1"/>
      <c r="BW2445" s="1"/>
      <c r="BX2445" s="1"/>
      <c r="BY2445" s="1"/>
      <c r="BZ2445" s="1"/>
      <c r="CA2445" s="1"/>
      <c r="CB2445" s="1"/>
      <c r="CC2445" s="1"/>
      <c r="CD2445" s="1"/>
      <c r="CE2445" s="1"/>
      <c r="CF2445" s="1"/>
      <c r="CG2445" s="1"/>
      <c r="CH2445" s="1"/>
      <c r="CI2445" s="1"/>
      <c r="CJ2445" s="1"/>
      <c r="CK2445" s="1"/>
      <c r="CL2445" s="1"/>
      <c r="CM2445" s="1"/>
      <c r="CN2445" s="1"/>
      <c r="CO2445" s="1"/>
      <c r="CP2445" s="1"/>
      <c r="CQ2445" s="1"/>
      <c r="CR2445" s="1"/>
      <c r="CS2445" s="1"/>
      <c r="CT2445" s="1"/>
      <c r="CU2445" s="1"/>
      <c r="CV2445" s="1"/>
      <c r="CW2445" s="1"/>
      <c r="CX2445" s="1"/>
      <c r="CY2445" s="1"/>
      <c r="CZ2445" s="1"/>
      <c r="DA2445" s="1"/>
      <c r="DB2445" s="1"/>
      <c r="DC2445" s="1"/>
      <c r="DD2445" s="1"/>
      <c r="DE2445" s="1"/>
      <c r="DF2445" s="1"/>
      <c r="DG2445" s="1"/>
    </row>
    <row r="2446" spans="1:111" x14ac:dyDescent="0.4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  <c r="BL2446" s="1"/>
      <c r="BM2446" s="1"/>
      <c r="BN2446" s="1"/>
      <c r="BO2446" s="1"/>
      <c r="BP2446" s="1"/>
      <c r="BQ2446" s="1"/>
      <c r="BR2446" s="1"/>
      <c r="BS2446" s="1"/>
      <c r="BT2446" s="1"/>
      <c r="BU2446" s="1"/>
      <c r="BV2446" s="1"/>
      <c r="BW2446" s="1"/>
      <c r="BX2446" s="1"/>
      <c r="BY2446" s="1"/>
      <c r="BZ2446" s="1"/>
      <c r="CA2446" s="1"/>
      <c r="CB2446" s="1"/>
      <c r="CC2446" s="1"/>
      <c r="CD2446" s="1"/>
      <c r="CE2446" s="1"/>
      <c r="CF2446" s="1"/>
      <c r="CG2446" s="1"/>
      <c r="CH2446" s="1"/>
      <c r="CI2446" s="1"/>
      <c r="CJ2446" s="1"/>
      <c r="CK2446" s="1"/>
      <c r="CL2446" s="1"/>
      <c r="CM2446" s="1"/>
      <c r="CN2446" s="1"/>
      <c r="CO2446" s="1"/>
      <c r="CP2446" s="1"/>
      <c r="CQ2446" s="1"/>
      <c r="CR2446" s="1"/>
      <c r="CS2446" s="1"/>
      <c r="CT2446" s="1"/>
      <c r="CU2446" s="1"/>
      <c r="CV2446" s="1"/>
      <c r="CW2446" s="1"/>
      <c r="CX2446" s="1"/>
      <c r="CY2446" s="1"/>
      <c r="CZ2446" s="1"/>
      <c r="DA2446" s="1"/>
      <c r="DB2446" s="1"/>
      <c r="DC2446" s="1"/>
      <c r="DD2446" s="1"/>
      <c r="DE2446" s="1"/>
      <c r="DF2446" s="1"/>
      <c r="DG2446" s="1"/>
    </row>
    <row r="2447" spans="1:111" x14ac:dyDescent="0.4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  <c r="BL2447" s="1"/>
      <c r="BM2447" s="1"/>
      <c r="BN2447" s="1"/>
      <c r="BO2447" s="1"/>
      <c r="BP2447" s="1"/>
      <c r="BQ2447" s="1"/>
      <c r="BR2447" s="1"/>
      <c r="BS2447" s="1"/>
      <c r="BT2447" s="1"/>
      <c r="BU2447" s="1"/>
      <c r="BV2447" s="1"/>
      <c r="BW2447" s="1"/>
      <c r="BX2447" s="1"/>
      <c r="BY2447" s="1"/>
      <c r="BZ2447" s="1"/>
      <c r="CA2447" s="1"/>
      <c r="CB2447" s="1"/>
      <c r="CC2447" s="1"/>
      <c r="CD2447" s="1"/>
      <c r="CE2447" s="1"/>
      <c r="CF2447" s="1"/>
      <c r="CG2447" s="1"/>
      <c r="CH2447" s="1"/>
      <c r="CI2447" s="1"/>
      <c r="CJ2447" s="1"/>
      <c r="CK2447" s="1"/>
      <c r="CL2447" s="1"/>
      <c r="CM2447" s="1"/>
      <c r="CN2447" s="1"/>
      <c r="CO2447" s="1"/>
      <c r="CP2447" s="1"/>
      <c r="CQ2447" s="1"/>
      <c r="CR2447" s="1"/>
      <c r="CS2447" s="1"/>
      <c r="CT2447" s="1"/>
      <c r="CU2447" s="1"/>
      <c r="CV2447" s="1"/>
      <c r="CW2447" s="1"/>
      <c r="CX2447" s="1"/>
      <c r="CY2447" s="1"/>
      <c r="CZ2447" s="1"/>
      <c r="DA2447" s="1"/>
      <c r="DB2447" s="1"/>
      <c r="DC2447" s="1"/>
      <c r="DD2447" s="1"/>
      <c r="DE2447" s="1"/>
      <c r="DF2447" s="1"/>
      <c r="DG2447" s="1"/>
    </row>
    <row r="2448" spans="1:111" x14ac:dyDescent="0.4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  <c r="BL2448" s="1"/>
      <c r="BM2448" s="1"/>
      <c r="BN2448" s="1"/>
      <c r="BO2448" s="1"/>
      <c r="BP2448" s="1"/>
      <c r="BQ2448" s="1"/>
      <c r="BR2448" s="1"/>
      <c r="BS2448" s="1"/>
      <c r="BT2448" s="1"/>
      <c r="BU2448" s="1"/>
      <c r="BV2448" s="1"/>
      <c r="BW2448" s="1"/>
      <c r="BX2448" s="1"/>
      <c r="BY2448" s="1"/>
      <c r="BZ2448" s="1"/>
      <c r="CA2448" s="1"/>
      <c r="CB2448" s="1"/>
      <c r="CC2448" s="1"/>
      <c r="CD2448" s="1"/>
      <c r="CE2448" s="1"/>
      <c r="CF2448" s="1"/>
      <c r="CG2448" s="1"/>
      <c r="CH2448" s="1"/>
      <c r="CI2448" s="1"/>
      <c r="CJ2448" s="1"/>
      <c r="CK2448" s="1"/>
      <c r="CL2448" s="1"/>
      <c r="CM2448" s="1"/>
      <c r="CN2448" s="1"/>
      <c r="CO2448" s="1"/>
      <c r="CP2448" s="1"/>
      <c r="CQ2448" s="1"/>
      <c r="CR2448" s="1"/>
      <c r="CS2448" s="1"/>
      <c r="CT2448" s="1"/>
      <c r="CU2448" s="1"/>
      <c r="CV2448" s="1"/>
      <c r="CW2448" s="1"/>
      <c r="CX2448" s="1"/>
      <c r="CY2448" s="1"/>
      <c r="CZ2448" s="1"/>
      <c r="DA2448" s="1"/>
      <c r="DB2448" s="1"/>
      <c r="DC2448" s="1"/>
      <c r="DD2448" s="1"/>
      <c r="DE2448" s="1"/>
      <c r="DF2448" s="1"/>
      <c r="DG2448" s="1"/>
    </row>
    <row r="2449" spans="1:111" x14ac:dyDescent="0.4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  <c r="BL2449" s="1"/>
      <c r="BM2449" s="1"/>
      <c r="BN2449" s="1"/>
      <c r="BO2449" s="1"/>
      <c r="BP2449" s="1"/>
      <c r="BQ2449" s="1"/>
      <c r="BR2449" s="1"/>
      <c r="BS2449" s="1"/>
      <c r="BT2449" s="1"/>
      <c r="BU2449" s="1"/>
      <c r="BV2449" s="1"/>
      <c r="BW2449" s="1"/>
      <c r="BX2449" s="1"/>
      <c r="BY2449" s="1"/>
      <c r="BZ2449" s="1"/>
      <c r="CA2449" s="1"/>
      <c r="CB2449" s="1"/>
      <c r="CC2449" s="1"/>
      <c r="CD2449" s="1"/>
      <c r="CE2449" s="1"/>
      <c r="CF2449" s="1"/>
      <c r="CG2449" s="1"/>
      <c r="CH2449" s="1"/>
      <c r="CI2449" s="1"/>
      <c r="CJ2449" s="1"/>
      <c r="CK2449" s="1"/>
      <c r="CL2449" s="1"/>
      <c r="CM2449" s="1"/>
      <c r="CN2449" s="1"/>
      <c r="CO2449" s="1"/>
      <c r="CP2449" s="1"/>
      <c r="CQ2449" s="1"/>
      <c r="CR2449" s="1"/>
      <c r="CS2449" s="1"/>
      <c r="CT2449" s="1"/>
      <c r="CU2449" s="1"/>
      <c r="CV2449" s="1"/>
      <c r="CW2449" s="1"/>
      <c r="CX2449" s="1"/>
      <c r="CY2449" s="1"/>
      <c r="CZ2449" s="1"/>
      <c r="DA2449" s="1"/>
      <c r="DB2449" s="1"/>
      <c r="DC2449" s="1"/>
      <c r="DD2449" s="1"/>
      <c r="DE2449" s="1"/>
      <c r="DF2449" s="1"/>
      <c r="DG2449" s="1"/>
    </row>
    <row r="2450" spans="1:111" x14ac:dyDescent="0.4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  <c r="BL2450" s="1"/>
      <c r="BM2450" s="1"/>
      <c r="BN2450" s="1"/>
      <c r="BO2450" s="1"/>
      <c r="BP2450" s="1"/>
      <c r="BQ2450" s="1"/>
      <c r="BR2450" s="1"/>
      <c r="BS2450" s="1"/>
      <c r="BT2450" s="1"/>
      <c r="BU2450" s="1"/>
      <c r="BV2450" s="1"/>
      <c r="BW2450" s="1"/>
      <c r="BX2450" s="1"/>
      <c r="BY2450" s="1"/>
      <c r="BZ2450" s="1"/>
      <c r="CA2450" s="1"/>
      <c r="CB2450" s="1"/>
      <c r="CC2450" s="1"/>
      <c r="CD2450" s="1"/>
      <c r="CE2450" s="1"/>
      <c r="CF2450" s="1"/>
      <c r="CG2450" s="1"/>
      <c r="CH2450" s="1"/>
      <c r="CI2450" s="1"/>
      <c r="CJ2450" s="1"/>
      <c r="CK2450" s="1"/>
      <c r="CL2450" s="1"/>
      <c r="CM2450" s="1"/>
      <c r="CN2450" s="1"/>
      <c r="CO2450" s="1"/>
      <c r="CP2450" s="1"/>
      <c r="CQ2450" s="1"/>
      <c r="CR2450" s="1"/>
      <c r="CS2450" s="1"/>
      <c r="CT2450" s="1"/>
      <c r="CU2450" s="1"/>
      <c r="CV2450" s="1"/>
      <c r="CW2450" s="1"/>
      <c r="CX2450" s="1"/>
      <c r="CY2450" s="1"/>
      <c r="CZ2450" s="1"/>
      <c r="DA2450" s="1"/>
      <c r="DB2450" s="1"/>
      <c r="DC2450" s="1"/>
      <c r="DD2450" s="1"/>
      <c r="DE2450" s="1"/>
      <c r="DF2450" s="1"/>
      <c r="DG2450" s="1"/>
    </row>
    <row r="2451" spans="1:111" x14ac:dyDescent="0.4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  <c r="BN2451" s="1"/>
      <c r="BO2451" s="1"/>
      <c r="BP2451" s="1"/>
      <c r="BQ2451" s="1"/>
      <c r="BR2451" s="1"/>
      <c r="BS2451" s="1"/>
      <c r="BT2451" s="1"/>
      <c r="BU2451" s="1"/>
      <c r="BV2451" s="1"/>
      <c r="BW2451" s="1"/>
      <c r="BX2451" s="1"/>
      <c r="BY2451" s="1"/>
      <c r="BZ2451" s="1"/>
      <c r="CA2451" s="1"/>
      <c r="CB2451" s="1"/>
      <c r="CC2451" s="1"/>
      <c r="CD2451" s="1"/>
      <c r="CE2451" s="1"/>
      <c r="CF2451" s="1"/>
      <c r="CG2451" s="1"/>
      <c r="CH2451" s="1"/>
      <c r="CI2451" s="1"/>
      <c r="CJ2451" s="1"/>
      <c r="CK2451" s="1"/>
      <c r="CL2451" s="1"/>
      <c r="CM2451" s="1"/>
      <c r="CN2451" s="1"/>
      <c r="CO2451" s="1"/>
      <c r="CP2451" s="1"/>
      <c r="CQ2451" s="1"/>
      <c r="CR2451" s="1"/>
      <c r="CS2451" s="1"/>
      <c r="CT2451" s="1"/>
      <c r="CU2451" s="1"/>
      <c r="CV2451" s="1"/>
      <c r="CW2451" s="1"/>
      <c r="CX2451" s="1"/>
      <c r="CY2451" s="1"/>
      <c r="CZ2451" s="1"/>
      <c r="DA2451" s="1"/>
      <c r="DB2451" s="1"/>
      <c r="DC2451" s="1"/>
      <c r="DD2451" s="1"/>
      <c r="DE2451" s="1"/>
      <c r="DF2451" s="1"/>
      <c r="DG2451" s="1"/>
    </row>
    <row r="2452" spans="1:111" x14ac:dyDescent="0.4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  <c r="BL2452" s="1"/>
      <c r="BM2452" s="1"/>
      <c r="BN2452" s="1"/>
      <c r="BO2452" s="1"/>
      <c r="BP2452" s="1"/>
      <c r="BQ2452" s="1"/>
      <c r="BR2452" s="1"/>
      <c r="BS2452" s="1"/>
      <c r="BT2452" s="1"/>
      <c r="BU2452" s="1"/>
      <c r="BV2452" s="1"/>
      <c r="BW2452" s="1"/>
      <c r="BX2452" s="1"/>
      <c r="BY2452" s="1"/>
      <c r="BZ2452" s="1"/>
      <c r="CA2452" s="1"/>
      <c r="CB2452" s="1"/>
      <c r="CC2452" s="1"/>
      <c r="CD2452" s="1"/>
      <c r="CE2452" s="1"/>
      <c r="CF2452" s="1"/>
      <c r="CG2452" s="1"/>
      <c r="CH2452" s="1"/>
      <c r="CI2452" s="1"/>
      <c r="CJ2452" s="1"/>
      <c r="CK2452" s="1"/>
      <c r="CL2452" s="1"/>
      <c r="CM2452" s="1"/>
      <c r="CN2452" s="1"/>
      <c r="CO2452" s="1"/>
      <c r="CP2452" s="1"/>
      <c r="CQ2452" s="1"/>
      <c r="CR2452" s="1"/>
      <c r="CS2452" s="1"/>
      <c r="CT2452" s="1"/>
      <c r="CU2452" s="1"/>
      <c r="CV2452" s="1"/>
      <c r="CW2452" s="1"/>
      <c r="CX2452" s="1"/>
      <c r="CY2452" s="1"/>
      <c r="CZ2452" s="1"/>
      <c r="DA2452" s="1"/>
      <c r="DB2452" s="1"/>
      <c r="DC2452" s="1"/>
      <c r="DD2452" s="1"/>
      <c r="DE2452" s="1"/>
      <c r="DF2452" s="1"/>
      <c r="DG2452" s="1"/>
    </row>
    <row r="2453" spans="1:111" x14ac:dyDescent="0.4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  <c r="BL2453" s="1"/>
      <c r="BM2453" s="1"/>
      <c r="BN2453" s="1"/>
      <c r="BO2453" s="1"/>
      <c r="BP2453" s="1"/>
      <c r="BQ2453" s="1"/>
      <c r="BR2453" s="1"/>
      <c r="BS2453" s="1"/>
      <c r="BT2453" s="1"/>
      <c r="BU2453" s="1"/>
      <c r="BV2453" s="1"/>
      <c r="BW2453" s="1"/>
      <c r="BX2453" s="1"/>
      <c r="BY2453" s="1"/>
      <c r="BZ2453" s="1"/>
      <c r="CA2453" s="1"/>
      <c r="CB2453" s="1"/>
      <c r="CC2453" s="1"/>
      <c r="CD2453" s="1"/>
      <c r="CE2453" s="1"/>
      <c r="CF2453" s="1"/>
      <c r="CG2453" s="1"/>
      <c r="CH2453" s="1"/>
      <c r="CI2453" s="1"/>
      <c r="CJ2453" s="1"/>
      <c r="CK2453" s="1"/>
      <c r="CL2453" s="1"/>
      <c r="CM2453" s="1"/>
      <c r="CN2453" s="1"/>
      <c r="CO2453" s="1"/>
      <c r="CP2453" s="1"/>
      <c r="CQ2453" s="1"/>
      <c r="CR2453" s="1"/>
      <c r="CS2453" s="1"/>
      <c r="CT2453" s="1"/>
      <c r="CU2453" s="1"/>
      <c r="CV2453" s="1"/>
      <c r="CW2453" s="1"/>
      <c r="CX2453" s="1"/>
      <c r="CY2453" s="1"/>
      <c r="CZ2453" s="1"/>
      <c r="DA2453" s="1"/>
      <c r="DB2453" s="1"/>
      <c r="DC2453" s="1"/>
      <c r="DD2453" s="1"/>
      <c r="DE2453" s="1"/>
      <c r="DF2453" s="1"/>
      <c r="DG2453" s="1"/>
    </row>
    <row r="2454" spans="1:111" x14ac:dyDescent="0.4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  <c r="BL2454" s="1"/>
      <c r="BM2454" s="1"/>
      <c r="BN2454" s="1"/>
      <c r="BO2454" s="1"/>
      <c r="BP2454" s="1"/>
      <c r="BQ2454" s="1"/>
      <c r="BR2454" s="1"/>
      <c r="BS2454" s="1"/>
      <c r="BT2454" s="1"/>
      <c r="BU2454" s="1"/>
      <c r="BV2454" s="1"/>
      <c r="BW2454" s="1"/>
      <c r="BX2454" s="1"/>
      <c r="BY2454" s="1"/>
      <c r="BZ2454" s="1"/>
      <c r="CA2454" s="1"/>
      <c r="CB2454" s="1"/>
      <c r="CC2454" s="1"/>
      <c r="CD2454" s="1"/>
      <c r="CE2454" s="1"/>
      <c r="CF2454" s="1"/>
      <c r="CG2454" s="1"/>
      <c r="CH2454" s="1"/>
      <c r="CI2454" s="1"/>
      <c r="CJ2454" s="1"/>
      <c r="CK2454" s="1"/>
      <c r="CL2454" s="1"/>
      <c r="CM2454" s="1"/>
      <c r="CN2454" s="1"/>
      <c r="CO2454" s="1"/>
      <c r="CP2454" s="1"/>
      <c r="CQ2454" s="1"/>
      <c r="CR2454" s="1"/>
      <c r="CS2454" s="1"/>
      <c r="CT2454" s="1"/>
      <c r="CU2454" s="1"/>
      <c r="CV2454" s="1"/>
      <c r="CW2454" s="1"/>
      <c r="CX2454" s="1"/>
      <c r="CY2454" s="1"/>
      <c r="CZ2454" s="1"/>
      <c r="DA2454" s="1"/>
      <c r="DB2454" s="1"/>
      <c r="DC2454" s="1"/>
      <c r="DD2454" s="1"/>
      <c r="DE2454" s="1"/>
      <c r="DF2454" s="1"/>
      <c r="DG2454" s="1"/>
    </row>
    <row r="2455" spans="1:111" x14ac:dyDescent="0.4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  <c r="BL2455" s="1"/>
      <c r="BM2455" s="1"/>
      <c r="BN2455" s="1"/>
      <c r="BO2455" s="1"/>
      <c r="BP2455" s="1"/>
      <c r="BQ2455" s="1"/>
      <c r="BR2455" s="1"/>
      <c r="BS2455" s="1"/>
      <c r="BT2455" s="1"/>
      <c r="BU2455" s="1"/>
      <c r="BV2455" s="1"/>
      <c r="BW2455" s="1"/>
      <c r="BX2455" s="1"/>
      <c r="BY2455" s="1"/>
      <c r="BZ2455" s="1"/>
      <c r="CA2455" s="1"/>
      <c r="CB2455" s="1"/>
      <c r="CC2455" s="1"/>
      <c r="CD2455" s="1"/>
      <c r="CE2455" s="1"/>
      <c r="CF2455" s="1"/>
      <c r="CG2455" s="1"/>
      <c r="CH2455" s="1"/>
      <c r="CI2455" s="1"/>
      <c r="CJ2455" s="1"/>
      <c r="CK2455" s="1"/>
      <c r="CL2455" s="1"/>
      <c r="CM2455" s="1"/>
      <c r="CN2455" s="1"/>
      <c r="CO2455" s="1"/>
      <c r="CP2455" s="1"/>
      <c r="CQ2455" s="1"/>
      <c r="CR2455" s="1"/>
      <c r="CS2455" s="1"/>
      <c r="CT2455" s="1"/>
      <c r="CU2455" s="1"/>
      <c r="CV2455" s="1"/>
      <c r="CW2455" s="1"/>
      <c r="CX2455" s="1"/>
      <c r="CY2455" s="1"/>
      <c r="CZ2455" s="1"/>
      <c r="DA2455" s="1"/>
      <c r="DB2455" s="1"/>
      <c r="DC2455" s="1"/>
      <c r="DD2455" s="1"/>
      <c r="DE2455" s="1"/>
      <c r="DF2455" s="1"/>
      <c r="DG2455" s="1"/>
    </row>
    <row r="2456" spans="1:111" x14ac:dyDescent="0.4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  <c r="BL2456" s="1"/>
      <c r="BM2456" s="1"/>
      <c r="BN2456" s="1"/>
      <c r="BO2456" s="1"/>
      <c r="BP2456" s="1"/>
      <c r="BQ2456" s="1"/>
      <c r="BR2456" s="1"/>
      <c r="BS2456" s="1"/>
      <c r="BT2456" s="1"/>
      <c r="BU2456" s="1"/>
      <c r="BV2456" s="1"/>
      <c r="BW2456" s="1"/>
      <c r="BX2456" s="1"/>
      <c r="BY2456" s="1"/>
      <c r="BZ2456" s="1"/>
      <c r="CA2456" s="1"/>
      <c r="CB2456" s="1"/>
      <c r="CC2456" s="1"/>
      <c r="CD2456" s="1"/>
      <c r="CE2456" s="1"/>
      <c r="CF2456" s="1"/>
      <c r="CG2456" s="1"/>
      <c r="CH2456" s="1"/>
      <c r="CI2456" s="1"/>
      <c r="CJ2456" s="1"/>
      <c r="CK2456" s="1"/>
      <c r="CL2456" s="1"/>
      <c r="CM2456" s="1"/>
      <c r="CN2456" s="1"/>
      <c r="CO2456" s="1"/>
      <c r="CP2456" s="1"/>
      <c r="CQ2456" s="1"/>
      <c r="CR2456" s="1"/>
      <c r="CS2456" s="1"/>
      <c r="CT2456" s="1"/>
      <c r="CU2456" s="1"/>
      <c r="CV2456" s="1"/>
      <c r="CW2456" s="1"/>
      <c r="CX2456" s="1"/>
      <c r="CY2456" s="1"/>
      <c r="CZ2456" s="1"/>
      <c r="DA2456" s="1"/>
      <c r="DB2456" s="1"/>
      <c r="DC2456" s="1"/>
      <c r="DD2456" s="1"/>
      <c r="DE2456" s="1"/>
      <c r="DF2456" s="1"/>
      <c r="DG2456" s="1"/>
    </row>
    <row r="2457" spans="1:111" x14ac:dyDescent="0.4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1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  <c r="DF2457" s="1"/>
      <c r="DG2457" s="1"/>
    </row>
    <row r="2458" spans="1:111" x14ac:dyDescent="0.4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  <c r="BG2458" s="1"/>
      <c r="BH2458" s="1"/>
      <c r="BI2458" s="1"/>
      <c r="BJ2458" s="1"/>
      <c r="BK2458" s="1"/>
      <c r="BL2458" s="1"/>
      <c r="BM2458" s="1"/>
      <c r="BN2458" s="1"/>
      <c r="BO2458" s="1"/>
      <c r="BP2458" s="1"/>
      <c r="BQ2458" s="1"/>
      <c r="BR2458" s="1"/>
      <c r="BS2458" s="1"/>
      <c r="BT2458" s="1"/>
      <c r="BU2458" s="1"/>
      <c r="BV2458" s="1"/>
      <c r="BW2458" s="1"/>
      <c r="BX2458" s="1"/>
      <c r="BY2458" s="1"/>
      <c r="BZ2458" s="1"/>
      <c r="CA2458" s="1"/>
      <c r="CB2458" s="1"/>
      <c r="CC2458" s="1"/>
      <c r="CD2458" s="1"/>
      <c r="CE2458" s="1"/>
      <c r="CF2458" s="1"/>
      <c r="CG2458" s="1"/>
      <c r="CH2458" s="1"/>
      <c r="CI2458" s="1"/>
      <c r="CJ2458" s="1"/>
      <c r="CK2458" s="1"/>
      <c r="CL2458" s="1"/>
      <c r="CM2458" s="1"/>
      <c r="CN2458" s="1"/>
      <c r="CO2458" s="1"/>
      <c r="CP2458" s="1"/>
      <c r="CQ2458" s="1"/>
      <c r="CR2458" s="1"/>
      <c r="CS2458" s="1"/>
      <c r="CT2458" s="1"/>
      <c r="CU2458" s="1"/>
      <c r="CV2458" s="1"/>
      <c r="CW2458" s="1"/>
      <c r="CX2458" s="1"/>
      <c r="CY2458" s="1"/>
      <c r="CZ2458" s="1"/>
      <c r="DA2458" s="1"/>
      <c r="DB2458" s="1"/>
      <c r="DC2458" s="1"/>
      <c r="DD2458" s="1"/>
      <c r="DE2458" s="1"/>
      <c r="DF2458" s="1"/>
      <c r="DG2458" s="1"/>
    </row>
    <row r="2459" spans="1:111" x14ac:dyDescent="0.4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  <c r="BG2459" s="1"/>
      <c r="BH2459" s="1"/>
      <c r="BI2459" s="1"/>
      <c r="BJ2459" s="1"/>
      <c r="BK2459" s="1"/>
      <c r="BL2459" s="1"/>
      <c r="BM2459" s="1"/>
      <c r="BN2459" s="1"/>
      <c r="BO2459" s="1"/>
      <c r="BP2459" s="1"/>
      <c r="BQ2459" s="1"/>
      <c r="BR2459" s="1"/>
      <c r="BS2459" s="1"/>
      <c r="BT2459" s="1"/>
      <c r="BU2459" s="1"/>
      <c r="BV2459" s="1"/>
      <c r="BW2459" s="1"/>
      <c r="BX2459" s="1"/>
      <c r="BY2459" s="1"/>
      <c r="BZ2459" s="1"/>
      <c r="CA2459" s="1"/>
      <c r="CB2459" s="1"/>
      <c r="CC2459" s="1"/>
      <c r="CD2459" s="1"/>
      <c r="CE2459" s="1"/>
      <c r="CF2459" s="1"/>
      <c r="CG2459" s="1"/>
      <c r="CH2459" s="1"/>
      <c r="CI2459" s="1"/>
      <c r="CJ2459" s="1"/>
      <c r="CK2459" s="1"/>
      <c r="CL2459" s="1"/>
      <c r="CM2459" s="1"/>
      <c r="CN2459" s="1"/>
      <c r="CO2459" s="1"/>
      <c r="CP2459" s="1"/>
      <c r="CQ2459" s="1"/>
      <c r="CR2459" s="1"/>
      <c r="CS2459" s="1"/>
      <c r="CT2459" s="1"/>
      <c r="CU2459" s="1"/>
      <c r="CV2459" s="1"/>
      <c r="CW2459" s="1"/>
      <c r="CX2459" s="1"/>
      <c r="CY2459" s="1"/>
      <c r="CZ2459" s="1"/>
      <c r="DA2459" s="1"/>
      <c r="DB2459" s="1"/>
      <c r="DC2459" s="1"/>
      <c r="DD2459" s="1"/>
      <c r="DE2459" s="1"/>
      <c r="DF2459" s="1"/>
      <c r="DG2459" s="1"/>
    </row>
    <row r="2460" spans="1:111" x14ac:dyDescent="0.4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  <c r="BL2460" s="1"/>
      <c r="BM2460" s="1"/>
      <c r="BN2460" s="1"/>
      <c r="BO2460" s="1"/>
      <c r="BP2460" s="1"/>
      <c r="BQ2460" s="1"/>
      <c r="BR2460" s="1"/>
      <c r="BS2460" s="1"/>
      <c r="BT2460" s="1"/>
      <c r="BU2460" s="1"/>
      <c r="BV2460" s="1"/>
      <c r="BW2460" s="1"/>
      <c r="BX2460" s="1"/>
      <c r="BY2460" s="1"/>
      <c r="BZ2460" s="1"/>
      <c r="CA2460" s="1"/>
      <c r="CB2460" s="1"/>
      <c r="CC2460" s="1"/>
      <c r="CD2460" s="1"/>
      <c r="CE2460" s="1"/>
      <c r="CF2460" s="1"/>
      <c r="CG2460" s="1"/>
      <c r="CH2460" s="1"/>
      <c r="CI2460" s="1"/>
      <c r="CJ2460" s="1"/>
      <c r="CK2460" s="1"/>
      <c r="CL2460" s="1"/>
      <c r="CM2460" s="1"/>
      <c r="CN2460" s="1"/>
      <c r="CO2460" s="1"/>
      <c r="CP2460" s="1"/>
      <c r="CQ2460" s="1"/>
      <c r="CR2460" s="1"/>
      <c r="CS2460" s="1"/>
      <c r="CT2460" s="1"/>
      <c r="CU2460" s="1"/>
      <c r="CV2460" s="1"/>
      <c r="CW2460" s="1"/>
      <c r="CX2460" s="1"/>
      <c r="CY2460" s="1"/>
      <c r="CZ2460" s="1"/>
      <c r="DA2460" s="1"/>
      <c r="DB2460" s="1"/>
      <c r="DC2460" s="1"/>
      <c r="DD2460" s="1"/>
      <c r="DE2460" s="1"/>
      <c r="DF2460" s="1"/>
      <c r="DG2460" s="1"/>
    </row>
    <row r="2461" spans="1:111" x14ac:dyDescent="0.4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  <c r="BL2461" s="1"/>
      <c r="BM2461" s="1"/>
      <c r="BN2461" s="1"/>
      <c r="BO2461" s="1"/>
      <c r="BP2461" s="1"/>
      <c r="BQ2461" s="1"/>
      <c r="BR2461" s="1"/>
      <c r="BS2461" s="1"/>
      <c r="BT2461" s="1"/>
      <c r="BU2461" s="1"/>
      <c r="BV2461" s="1"/>
      <c r="BW2461" s="1"/>
      <c r="BX2461" s="1"/>
      <c r="BY2461" s="1"/>
      <c r="BZ2461" s="1"/>
      <c r="CA2461" s="1"/>
      <c r="CB2461" s="1"/>
      <c r="CC2461" s="1"/>
      <c r="CD2461" s="1"/>
      <c r="CE2461" s="1"/>
      <c r="CF2461" s="1"/>
      <c r="CG2461" s="1"/>
      <c r="CH2461" s="1"/>
      <c r="CI2461" s="1"/>
      <c r="CJ2461" s="1"/>
      <c r="CK2461" s="1"/>
      <c r="CL2461" s="1"/>
      <c r="CM2461" s="1"/>
      <c r="CN2461" s="1"/>
      <c r="CO2461" s="1"/>
      <c r="CP2461" s="1"/>
      <c r="CQ2461" s="1"/>
      <c r="CR2461" s="1"/>
      <c r="CS2461" s="1"/>
      <c r="CT2461" s="1"/>
      <c r="CU2461" s="1"/>
      <c r="CV2461" s="1"/>
      <c r="CW2461" s="1"/>
      <c r="CX2461" s="1"/>
      <c r="CY2461" s="1"/>
      <c r="CZ2461" s="1"/>
      <c r="DA2461" s="1"/>
      <c r="DB2461" s="1"/>
      <c r="DC2461" s="1"/>
      <c r="DD2461" s="1"/>
      <c r="DE2461" s="1"/>
      <c r="DF2461" s="1"/>
      <c r="DG2461" s="1"/>
    </row>
    <row r="2462" spans="1:111" x14ac:dyDescent="0.4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  <c r="BL2462" s="1"/>
      <c r="BM2462" s="1"/>
      <c r="BN2462" s="1"/>
      <c r="BO2462" s="1"/>
      <c r="BP2462" s="1"/>
      <c r="BQ2462" s="1"/>
      <c r="BR2462" s="1"/>
      <c r="BS2462" s="1"/>
      <c r="BT2462" s="1"/>
      <c r="BU2462" s="1"/>
      <c r="BV2462" s="1"/>
      <c r="BW2462" s="1"/>
      <c r="BX2462" s="1"/>
      <c r="BY2462" s="1"/>
      <c r="BZ2462" s="1"/>
      <c r="CA2462" s="1"/>
      <c r="CB2462" s="1"/>
      <c r="CC2462" s="1"/>
      <c r="CD2462" s="1"/>
      <c r="CE2462" s="1"/>
      <c r="CF2462" s="1"/>
      <c r="CG2462" s="1"/>
      <c r="CH2462" s="1"/>
      <c r="CI2462" s="1"/>
      <c r="CJ2462" s="1"/>
      <c r="CK2462" s="1"/>
      <c r="CL2462" s="1"/>
      <c r="CM2462" s="1"/>
      <c r="CN2462" s="1"/>
      <c r="CO2462" s="1"/>
      <c r="CP2462" s="1"/>
      <c r="CQ2462" s="1"/>
      <c r="CR2462" s="1"/>
      <c r="CS2462" s="1"/>
      <c r="CT2462" s="1"/>
      <c r="CU2462" s="1"/>
      <c r="CV2462" s="1"/>
      <c r="CW2462" s="1"/>
      <c r="CX2462" s="1"/>
      <c r="CY2462" s="1"/>
      <c r="CZ2462" s="1"/>
      <c r="DA2462" s="1"/>
      <c r="DB2462" s="1"/>
      <c r="DC2462" s="1"/>
      <c r="DD2462" s="1"/>
      <c r="DE2462" s="1"/>
      <c r="DF2462" s="1"/>
      <c r="DG2462" s="1"/>
    </row>
    <row r="2463" spans="1:111" x14ac:dyDescent="0.4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  <c r="CE2463" s="1"/>
      <c r="CF2463" s="1"/>
      <c r="CG2463" s="1"/>
      <c r="CH2463" s="1"/>
      <c r="CI2463" s="1"/>
      <c r="CJ2463" s="1"/>
      <c r="CK2463" s="1"/>
      <c r="CL2463" s="1"/>
      <c r="CM2463" s="1"/>
      <c r="CN2463" s="1"/>
      <c r="CO2463" s="1"/>
      <c r="CP2463" s="1"/>
      <c r="CQ2463" s="1"/>
      <c r="CR2463" s="1"/>
      <c r="CS2463" s="1"/>
      <c r="CT2463" s="1"/>
      <c r="CU2463" s="1"/>
      <c r="CV2463" s="1"/>
      <c r="CW2463" s="1"/>
      <c r="CX2463" s="1"/>
      <c r="CY2463" s="1"/>
      <c r="CZ2463" s="1"/>
      <c r="DA2463" s="1"/>
      <c r="DB2463" s="1"/>
      <c r="DC2463" s="1"/>
      <c r="DD2463" s="1"/>
      <c r="DE2463" s="1"/>
      <c r="DF2463" s="1"/>
      <c r="DG2463" s="1"/>
    </row>
    <row r="2464" spans="1:111" x14ac:dyDescent="0.4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  <c r="BN2464" s="1"/>
      <c r="BO2464" s="1"/>
      <c r="BP2464" s="1"/>
      <c r="BQ2464" s="1"/>
      <c r="BR2464" s="1"/>
      <c r="BS2464" s="1"/>
      <c r="BT2464" s="1"/>
      <c r="BU2464" s="1"/>
      <c r="BV2464" s="1"/>
      <c r="BW2464" s="1"/>
      <c r="BX2464" s="1"/>
      <c r="BY2464" s="1"/>
      <c r="BZ2464" s="1"/>
      <c r="CA2464" s="1"/>
      <c r="CB2464" s="1"/>
      <c r="CC2464" s="1"/>
      <c r="CD2464" s="1"/>
      <c r="CE2464" s="1"/>
      <c r="CF2464" s="1"/>
      <c r="CG2464" s="1"/>
      <c r="CH2464" s="1"/>
      <c r="CI2464" s="1"/>
      <c r="CJ2464" s="1"/>
      <c r="CK2464" s="1"/>
      <c r="CL2464" s="1"/>
      <c r="CM2464" s="1"/>
      <c r="CN2464" s="1"/>
      <c r="CO2464" s="1"/>
      <c r="CP2464" s="1"/>
      <c r="CQ2464" s="1"/>
      <c r="CR2464" s="1"/>
      <c r="CS2464" s="1"/>
      <c r="CT2464" s="1"/>
      <c r="CU2464" s="1"/>
      <c r="CV2464" s="1"/>
      <c r="CW2464" s="1"/>
      <c r="CX2464" s="1"/>
      <c r="CY2464" s="1"/>
      <c r="CZ2464" s="1"/>
      <c r="DA2464" s="1"/>
      <c r="DB2464" s="1"/>
      <c r="DC2464" s="1"/>
      <c r="DD2464" s="1"/>
      <c r="DE2464" s="1"/>
      <c r="DF2464" s="1"/>
      <c r="DG2464" s="1"/>
    </row>
    <row r="2465" spans="1:111" x14ac:dyDescent="0.4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  <c r="BL2465" s="1"/>
      <c r="BM2465" s="1"/>
      <c r="BN2465" s="1"/>
      <c r="BO2465" s="1"/>
      <c r="BP2465" s="1"/>
      <c r="BQ2465" s="1"/>
      <c r="BR2465" s="1"/>
      <c r="BS2465" s="1"/>
      <c r="BT2465" s="1"/>
      <c r="BU2465" s="1"/>
      <c r="BV2465" s="1"/>
      <c r="BW2465" s="1"/>
      <c r="BX2465" s="1"/>
      <c r="BY2465" s="1"/>
      <c r="BZ2465" s="1"/>
      <c r="CA2465" s="1"/>
      <c r="CB2465" s="1"/>
      <c r="CC2465" s="1"/>
      <c r="CD2465" s="1"/>
      <c r="CE2465" s="1"/>
      <c r="CF2465" s="1"/>
      <c r="CG2465" s="1"/>
      <c r="CH2465" s="1"/>
      <c r="CI2465" s="1"/>
      <c r="CJ2465" s="1"/>
      <c r="CK2465" s="1"/>
      <c r="CL2465" s="1"/>
      <c r="CM2465" s="1"/>
      <c r="CN2465" s="1"/>
      <c r="CO2465" s="1"/>
      <c r="CP2465" s="1"/>
      <c r="CQ2465" s="1"/>
      <c r="CR2465" s="1"/>
      <c r="CS2465" s="1"/>
      <c r="CT2465" s="1"/>
      <c r="CU2465" s="1"/>
      <c r="CV2465" s="1"/>
      <c r="CW2465" s="1"/>
      <c r="CX2465" s="1"/>
      <c r="CY2465" s="1"/>
      <c r="CZ2465" s="1"/>
      <c r="DA2465" s="1"/>
      <c r="DB2465" s="1"/>
      <c r="DC2465" s="1"/>
      <c r="DD2465" s="1"/>
      <c r="DE2465" s="1"/>
      <c r="DF2465" s="1"/>
      <c r="DG2465" s="1"/>
    </row>
    <row r="2466" spans="1:111" x14ac:dyDescent="0.4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  <c r="BL2466" s="1"/>
      <c r="BM2466" s="1"/>
      <c r="BN2466" s="1"/>
      <c r="BO2466" s="1"/>
      <c r="BP2466" s="1"/>
      <c r="BQ2466" s="1"/>
      <c r="BR2466" s="1"/>
      <c r="BS2466" s="1"/>
      <c r="BT2466" s="1"/>
      <c r="BU2466" s="1"/>
      <c r="BV2466" s="1"/>
      <c r="BW2466" s="1"/>
      <c r="BX2466" s="1"/>
      <c r="BY2466" s="1"/>
      <c r="BZ2466" s="1"/>
      <c r="CA2466" s="1"/>
      <c r="CB2466" s="1"/>
      <c r="CC2466" s="1"/>
      <c r="CD2466" s="1"/>
      <c r="CE2466" s="1"/>
      <c r="CF2466" s="1"/>
      <c r="CG2466" s="1"/>
      <c r="CH2466" s="1"/>
      <c r="CI2466" s="1"/>
      <c r="CJ2466" s="1"/>
      <c r="CK2466" s="1"/>
      <c r="CL2466" s="1"/>
      <c r="CM2466" s="1"/>
      <c r="CN2466" s="1"/>
      <c r="CO2466" s="1"/>
      <c r="CP2466" s="1"/>
      <c r="CQ2466" s="1"/>
      <c r="CR2466" s="1"/>
      <c r="CS2466" s="1"/>
      <c r="CT2466" s="1"/>
      <c r="CU2466" s="1"/>
      <c r="CV2466" s="1"/>
      <c r="CW2466" s="1"/>
      <c r="CX2466" s="1"/>
      <c r="CY2466" s="1"/>
      <c r="CZ2466" s="1"/>
      <c r="DA2466" s="1"/>
      <c r="DB2466" s="1"/>
      <c r="DC2466" s="1"/>
      <c r="DD2466" s="1"/>
      <c r="DE2466" s="1"/>
      <c r="DF2466" s="1"/>
      <c r="DG2466" s="1"/>
    </row>
    <row r="2467" spans="1:111" x14ac:dyDescent="0.4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  <c r="BG2467" s="1"/>
      <c r="BH2467" s="1"/>
      <c r="BI2467" s="1"/>
      <c r="BJ2467" s="1"/>
      <c r="BK2467" s="1"/>
      <c r="BL2467" s="1"/>
      <c r="BM2467" s="1"/>
      <c r="BN2467" s="1"/>
      <c r="BO2467" s="1"/>
      <c r="BP2467" s="1"/>
      <c r="BQ2467" s="1"/>
      <c r="BR2467" s="1"/>
      <c r="BS2467" s="1"/>
      <c r="BT2467" s="1"/>
      <c r="BU2467" s="1"/>
      <c r="BV2467" s="1"/>
      <c r="BW2467" s="1"/>
      <c r="BX2467" s="1"/>
      <c r="BY2467" s="1"/>
      <c r="BZ2467" s="1"/>
      <c r="CA2467" s="1"/>
      <c r="CB2467" s="1"/>
      <c r="CC2467" s="1"/>
      <c r="CD2467" s="1"/>
      <c r="CE2467" s="1"/>
      <c r="CF2467" s="1"/>
      <c r="CG2467" s="1"/>
      <c r="CH2467" s="1"/>
      <c r="CI2467" s="1"/>
      <c r="CJ2467" s="1"/>
      <c r="CK2467" s="1"/>
      <c r="CL2467" s="1"/>
      <c r="CM2467" s="1"/>
      <c r="CN2467" s="1"/>
      <c r="CO2467" s="1"/>
      <c r="CP2467" s="1"/>
      <c r="CQ2467" s="1"/>
      <c r="CR2467" s="1"/>
      <c r="CS2467" s="1"/>
      <c r="CT2467" s="1"/>
      <c r="CU2467" s="1"/>
      <c r="CV2467" s="1"/>
      <c r="CW2467" s="1"/>
      <c r="CX2467" s="1"/>
      <c r="CY2467" s="1"/>
      <c r="CZ2467" s="1"/>
      <c r="DA2467" s="1"/>
      <c r="DB2467" s="1"/>
      <c r="DC2467" s="1"/>
      <c r="DD2467" s="1"/>
      <c r="DE2467" s="1"/>
      <c r="DF2467" s="1"/>
      <c r="DG2467" s="1"/>
    </row>
    <row r="2468" spans="1:111" x14ac:dyDescent="0.4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  <c r="BG2468" s="1"/>
      <c r="BH2468" s="1"/>
      <c r="BI2468" s="1"/>
      <c r="BJ2468" s="1"/>
      <c r="BK2468" s="1"/>
      <c r="BL2468" s="1"/>
      <c r="BM2468" s="1"/>
      <c r="BN2468" s="1"/>
      <c r="BO2468" s="1"/>
      <c r="BP2468" s="1"/>
      <c r="BQ2468" s="1"/>
      <c r="BR2468" s="1"/>
      <c r="BS2468" s="1"/>
      <c r="BT2468" s="1"/>
      <c r="BU2468" s="1"/>
      <c r="BV2468" s="1"/>
      <c r="BW2468" s="1"/>
      <c r="BX2468" s="1"/>
      <c r="BY2468" s="1"/>
      <c r="BZ2468" s="1"/>
      <c r="CA2468" s="1"/>
      <c r="CB2468" s="1"/>
      <c r="CC2468" s="1"/>
      <c r="CD2468" s="1"/>
      <c r="CE2468" s="1"/>
      <c r="CF2468" s="1"/>
      <c r="CG2468" s="1"/>
      <c r="CH2468" s="1"/>
      <c r="CI2468" s="1"/>
      <c r="CJ2468" s="1"/>
      <c r="CK2468" s="1"/>
      <c r="CL2468" s="1"/>
      <c r="CM2468" s="1"/>
      <c r="CN2468" s="1"/>
      <c r="CO2468" s="1"/>
      <c r="CP2468" s="1"/>
      <c r="CQ2468" s="1"/>
      <c r="CR2468" s="1"/>
      <c r="CS2468" s="1"/>
      <c r="CT2468" s="1"/>
      <c r="CU2468" s="1"/>
      <c r="CV2468" s="1"/>
      <c r="CW2468" s="1"/>
      <c r="CX2468" s="1"/>
      <c r="CY2468" s="1"/>
      <c r="CZ2468" s="1"/>
      <c r="DA2468" s="1"/>
      <c r="DB2468" s="1"/>
      <c r="DC2468" s="1"/>
      <c r="DD2468" s="1"/>
      <c r="DE2468" s="1"/>
      <c r="DF2468" s="1"/>
      <c r="DG2468" s="1"/>
    </row>
    <row r="2469" spans="1:111" x14ac:dyDescent="0.4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  <c r="BG2469" s="1"/>
      <c r="BH2469" s="1"/>
      <c r="BI2469" s="1"/>
      <c r="BJ2469" s="1"/>
      <c r="BK2469" s="1"/>
      <c r="BL2469" s="1"/>
      <c r="BM2469" s="1"/>
      <c r="BN2469" s="1"/>
      <c r="BO2469" s="1"/>
      <c r="BP2469" s="1"/>
      <c r="BQ2469" s="1"/>
      <c r="BR2469" s="1"/>
      <c r="BS2469" s="1"/>
      <c r="BT2469" s="1"/>
      <c r="BU2469" s="1"/>
      <c r="BV2469" s="1"/>
      <c r="BW2469" s="1"/>
      <c r="BX2469" s="1"/>
      <c r="BY2469" s="1"/>
      <c r="BZ2469" s="1"/>
      <c r="CA2469" s="1"/>
      <c r="CB2469" s="1"/>
      <c r="CC2469" s="1"/>
      <c r="CD2469" s="1"/>
      <c r="CE2469" s="1"/>
      <c r="CF2469" s="1"/>
      <c r="CG2469" s="1"/>
      <c r="CH2469" s="1"/>
      <c r="CI2469" s="1"/>
      <c r="CJ2469" s="1"/>
      <c r="CK2469" s="1"/>
      <c r="CL2469" s="1"/>
      <c r="CM2469" s="1"/>
      <c r="CN2469" s="1"/>
      <c r="CO2469" s="1"/>
      <c r="CP2469" s="1"/>
      <c r="CQ2469" s="1"/>
      <c r="CR2469" s="1"/>
      <c r="CS2469" s="1"/>
      <c r="CT2469" s="1"/>
      <c r="CU2469" s="1"/>
      <c r="CV2469" s="1"/>
      <c r="CW2469" s="1"/>
      <c r="CX2469" s="1"/>
      <c r="CY2469" s="1"/>
      <c r="CZ2469" s="1"/>
      <c r="DA2469" s="1"/>
      <c r="DB2469" s="1"/>
      <c r="DC2469" s="1"/>
      <c r="DD2469" s="1"/>
      <c r="DE2469" s="1"/>
      <c r="DF2469" s="1"/>
      <c r="DG2469" s="1"/>
    </row>
    <row r="2470" spans="1:111" x14ac:dyDescent="0.4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  <c r="BG2470" s="1"/>
      <c r="BH2470" s="1"/>
      <c r="BI2470" s="1"/>
      <c r="BJ2470" s="1"/>
      <c r="BK2470" s="1"/>
      <c r="BL2470" s="1"/>
      <c r="BM2470" s="1"/>
      <c r="BN2470" s="1"/>
      <c r="BO2470" s="1"/>
      <c r="BP2470" s="1"/>
      <c r="BQ2470" s="1"/>
      <c r="BR2470" s="1"/>
      <c r="BS2470" s="1"/>
      <c r="BT2470" s="1"/>
      <c r="BU2470" s="1"/>
      <c r="BV2470" s="1"/>
      <c r="BW2470" s="1"/>
      <c r="BX2470" s="1"/>
      <c r="BY2470" s="1"/>
      <c r="BZ2470" s="1"/>
      <c r="CA2470" s="1"/>
      <c r="CB2470" s="1"/>
      <c r="CC2470" s="1"/>
      <c r="CD2470" s="1"/>
      <c r="CE2470" s="1"/>
      <c r="CF2470" s="1"/>
      <c r="CG2470" s="1"/>
      <c r="CH2470" s="1"/>
      <c r="CI2470" s="1"/>
      <c r="CJ2470" s="1"/>
      <c r="CK2470" s="1"/>
      <c r="CL2470" s="1"/>
      <c r="CM2470" s="1"/>
      <c r="CN2470" s="1"/>
      <c r="CO2470" s="1"/>
      <c r="CP2470" s="1"/>
      <c r="CQ2470" s="1"/>
      <c r="CR2470" s="1"/>
      <c r="CS2470" s="1"/>
      <c r="CT2470" s="1"/>
      <c r="CU2470" s="1"/>
      <c r="CV2470" s="1"/>
      <c r="CW2470" s="1"/>
      <c r="CX2470" s="1"/>
      <c r="CY2470" s="1"/>
      <c r="CZ2470" s="1"/>
      <c r="DA2470" s="1"/>
      <c r="DB2470" s="1"/>
      <c r="DC2470" s="1"/>
      <c r="DD2470" s="1"/>
      <c r="DE2470" s="1"/>
      <c r="DF2470" s="1"/>
      <c r="DG2470" s="1"/>
    </row>
    <row r="2471" spans="1:111" x14ac:dyDescent="0.4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  <c r="BG2471" s="1"/>
      <c r="BH2471" s="1"/>
      <c r="BI2471" s="1"/>
      <c r="BJ2471" s="1"/>
      <c r="BK2471" s="1"/>
      <c r="BL2471" s="1"/>
      <c r="BM2471" s="1"/>
      <c r="BN2471" s="1"/>
      <c r="BO2471" s="1"/>
      <c r="BP2471" s="1"/>
      <c r="BQ2471" s="1"/>
      <c r="BR2471" s="1"/>
      <c r="BS2471" s="1"/>
      <c r="BT2471" s="1"/>
      <c r="BU2471" s="1"/>
      <c r="BV2471" s="1"/>
      <c r="BW2471" s="1"/>
      <c r="BX2471" s="1"/>
      <c r="BY2471" s="1"/>
      <c r="BZ2471" s="1"/>
      <c r="CA2471" s="1"/>
      <c r="CB2471" s="1"/>
      <c r="CC2471" s="1"/>
      <c r="CD2471" s="1"/>
      <c r="CE2471" s="1"/>
      <c r="CF2471" s="1"/>
      <c r="CG2471" s="1"/>
      <c r="CH2471" s="1"/>
      <c r="CI2471" s="1"/>
      <c r="CJ2471" s="1"/>
      <c r="CK2471" s="1"/>
      <c r="CL2471" s="1"/>
      <c r="CM2471" s="1"/>
      <c r="CN2471" s="1"/>
      <c r="CO2471" s="1"/>
      <c r="CP2471" s="1"/>
      <c r="CQ2471" s="1"/>
      <c r="CR2471" s="1"/>
      <c r="CS2471" s="1"/>
      <c r="CT2471" s="1"/>
      <c r="CU2471" s="1"/>
      <c r="CV2471" s="1"/>
      <c r="CW2471" s="1"/>
      <c r="CX2471" s="1"/>
      <c r="CY2471" s="1"/>
      <c r="CZ2471" s="1"/>
      <c r="DA2471" s="1"/>
      <c r="DB2471" s="1"/>
      <c r="DC2471" s="1"/>
      <c r="DD2471" s="1"/>
      <c r="DE2471" s="1"/>
      <c r="DF2471" s="1"/>
      <c r="DG2471" s="1"/>
    </row>
    <row r="2472" spans="1:111" x14ac:dyDescent="0.4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  <c r="BG2472" s="1"/>
      <c r="BH2472" s="1"/>
      <c r="BI2472" s="1"/>
      <c r="BJ2472" s="1"/>
      <c r="BK2472" s="1"/>
      <c r="BL2472" s="1"/>
      <c r="BM2472" s="1"/>
      <c r="BN2472" s="1"/>
      <c r="BO2472" s="1"/>
      <c r="BP2472" s="1"/>
      <c r="BQ2472" s="1"/>
      <c r="BR2472" s="1"/>
      <c r="BS2472" s="1"/>
      <c r="BT2472" s="1"/>
      <c r="BU2472" s="1"/>
      <c r="BV2472" s="1"/>
      <c r="BW2472" s="1"/>
      <c r="BX2472" s="1"/>
      <c r="BY2472" s="1"/>
      <c r="BZ2472" s="1"/>
      <c r="CA2472" s="1"/>
      <c r="CB2472" s="1"/>
      <c r="CC2472" s="1"/>
      <c r="CD2472" s="1"/>
      <c r="CE2472" s="1"/>
      <c r="CF2472" s="1"/>
      <c r="CG2472" s="1"/>
      <c r="CH2472" s="1"/>
      <c r="CI2472" s="1"/>
      <c r="CJ2472" s="1"/>
      <c r="CK2472" s="1"/>
      <c r="CL2472" s="1"/>
      <c r="CM2472" s="1"/>
      <c r="CN2472" s="1"/>
      <c r="CO2472" s="1"/>
      <c r="CP2472" s="1"/>
      <c r="CQ2472" s="1"/>
      <c r="CR2472" s="1"/>
      <c r="CS2472" s="1"/>
      <c r="CT2472" s="1"/>
      <c r="CU2472" s="1"/>
      <c r="CV2472" s="1"/>
      <c r="CW2472" s="1"/>
      <c r="CX2472" s="1"/>
      <c r="CY2472" s="1"/>
      <c r="CZ2472" s="1"/>
      <c r="DA2472" s="1"/>
      <c r="DB2472" s="1"/>
      <c r="DC2472" s="1"/>
      <c r="DD2472" s="1"/>
      <c r="DE2472" s="1"/>
      <c r="DF2472" s="1"/>
      <c r="DG2472" s="1"/>
    </row>
    <row r="2473" spans="1:111" x14ac:dyDescent="0.4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  <c r="BL2473" s="1"/>
      <c r="BM2473" s="1"/>
      <c r="BN2473" s="1"/>
      <c r="BO2473" s="1"/>
      <c r="BP2473" s="1"/>
      <c r="BQ2473" s="1"/>
      <c r="BR2473" s="1"/>
      <c r="BS2473" s="1"/>
      <c r="BT2473" s="1"/>
      <c r="BU2473" s="1"/>
      <c r="BV2473" s="1"/>
      <c r="BW2473" s="1"/>
      <c r="BX2473" s="1"/>
      <c r="BY2473" s="1"/>
      <c r="BZ2473" s="1"/>
      <c r="CA2473" s="1"/>
      <c r="CB2473" s="1"/>
      <c r="CC2473" s="1"/>
      <c r="CD2473" s="1"/>
      <c r="CE2473" s="1"/>
      <c r="CF2473" s="1"/>
      <c r="CG2473" s="1"/>
      <c r="CH2473" s="1"/>
      <c r="CI2473" s="1"/>
      <c r="CJ2473" s="1"/>
      <c r="CK2473" s="1"/>
      <c r="CL2473" s="1"/>
      <c r="CM2473" s="1"/>
      <c r="CN2473" s="1"/>
      <c r="CO2473" s="1"/>
      <c r="CP2473" s="1"/>
      <c r="CQ2473" s="1"/>
      <c r="CR2473" s="1"/>
      <c r="CS2473" s="1"/>
      <c r="CT2473" s="1"/>
      <c r="CU2473" s="1"/>
      <c r="CV2473" s="1"/>
      <c r="CW2473" s="1"/>
      <c r="CX2473" s="1"/>
      <c r="CY2473" s="1"/>
      <c r="CZ2473" s="1"/>
      <c r="DA2473" s="1"/>
      <c r="DB2473" s="1"/>
      <c r="DC2473" s="1"/>
      <c r="DD2473" s="1"/>
      <c r="DE2473" s="1"/>
      <c r="DF2473" s="1"/>
      <c r="DG2473" s="1"/>
    </row>
    <row r="2474" spans="1:111" x14ac:dyDescent="0.4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  <c r="BL2474" s="1"/>
      <c r="BM2474" s="1"/>
      <c r="BN2474" s="1"/>
      <c r="BO2474" s="1"/>
      <c r="BP2474" s="1"/>
      <c r="BQ2474" s="1"/>
      <c r="BR2474" s="1"/>
      <c r="BS2474" s="1"/>
      <c r="BT2474" s="1"/>
      <c r="BU2474" s="1"/>
      <c r="BV2474" s="1"/>
      <c r="BW2474" s="1"/>
      <c r="BX2474" s="1"/>
      <c r="BY2474" s="1"/>
      <c r="BZ2474" s="1"/>
      <c r="CA2474" s="1"/>
      <c r="CB2474" s="1"/>
      <c r="CC2474" s="1"/>
      <c r="CD2474" s="1"/>
      <c r="CE2474" s="1"/>
      <c r="CF2474" s="1"/>
      <c r="CG2474" s="1"/>
      <c r="CH2474" s="1"/>
      <c r="CI2474" s="1"/>
      <c r="CJ2474" s="1"/>
      <c r="CK2474" s="1"/>
      <c r="CL2474" s="1"/>
      <c r="CM2474" s="1"/>
      <c r="CN2474" s="1"/>
      <c r="CO2474" s="1"/>
      <c r="CP2474" s="1"/>
      <c r="CQ2474" s="1"/>
      <c r="CR2474" s="1"/>
      <c r="CS2474" s="1"/>
      <c r="CT2474" s="1"/>
      <c r="CU2474" s="1"/>
      <c r="CV2474" s="1"/>
      <c r="CW2474" s="1"/>
      <c r="CX2474" s="1"/>
      <c r="CY2474" s="1"/>
      <c r="CZ2474" s="1"/>
      <c r="DA2474" s="1"/>
      <c r="DB2474" s="1"/>
      <c r="DC2474" s="1"/>
      <c r="DD2474" s="1"/>
      <c r="DE2474" s="1"/>
      <c r="DF2474" s="1"/>
      <c r="DG2474" s="1"/>
    </row>
    <row r="2475" spans="1:111" x14ac:dyDescent="0.4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  <c r="BL2475" s="1"/>
      <c r="BM2475" s="1"/>
      <c r="BN2475" s="1"/>
      <c r="BO2475" s="1"/>
      <c r="BP2475" s="1"/>
      <c r="BQ2475" s="1"/>
      <c r="BR2475" s="1"/>
      <c r="BS2475" s="1"/>
      <c r="BT2475" s="1"/>
      <c r="BU2475" s="1"/>
      <c r="BV2475" s="1"/>
      <c r="BW2475" s="1"/>
      <c r="BX2475" s="1"/>
      <c r="BY2475" s="1"/>
      <c r="BZ2475" s="1"/>
      <c r="CA2475" s="1"/>
      <c r="CB2475" s="1"/>
      <c r="CC2475" s="1"/>
      <c r="CD2475" s="1"/>
      <c r="CE2475" s="1"/>
      <c r="CF2475" s="1"/>
      <c r="CG2475" s="1"/>
      <c r="CH2475" s="1"/>
      <c r="CI2475" s="1"/>
      <c r="CJ2475" s="1"/>
      <c r="CK2475" s="1"/>
      <c r="CL2475" s="1"/>
      <c r="CM2475" s="1"/>
      <c r="CN2475" s="1"/>
      <c r="CO2475" s="1"/>
      <c r="CP2475" s="1"/>
      <c r="CQ2475" s="1"/>
      <c r="CR2475" s="1"/>
      <c r="CS2475" s="1"/>
      <c r="CT2475" s="1"/>
      <c r="CU2475" s="1"/>
      <c r="CV2475" s="1"/>
      <c r="CW2475" s="1"/>
      <c r="CX2475" s="1"/>
      <c r="CY2475" s="1"/>
      <c r="CZ2475" s="1"/>
      <c r="DA2475" s="1"/>
      <c r="DB2475" s="1"/>
      <c r="DC2475" s="1"/>
      <c r="DD2475" s="1"/>
      <c r="DE2475" s="1"/>
      <c r="DF2475" s="1"/>
      <c r="DG2475" s="1"/>
    </row>
    <row r="2476" spans="1:111" x14ac:dyDescent="0.4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  <c r="BL2476" s="1"/>
      <c r="BM2476" s="1"/>
      <c r="BN2476" s="1"/>
      <c r="BO2476" s="1"/>
      <c r="BP2476" s="1"/>
      <c r="BQ2476" s="1"/>
      <c r="BR2476" s="1"/>
      <c r="BS2476" s="1"/>
      <c r="BT2476" s="1"/>
      <c r="BU2476" s="1"/>
      <c r="BV2476" s="1"/>
      <c r="BW2476" s="1"/>
      <c r="BX2476" s="1"/>
      <c r="BY2476" s="1"/>
      <c r="BZ2476" s="1"/>
      <c r="CA2476" s="1"/>
      <c r="CB2476" s="1"/>
      <c r="CC2476" s="1"/>
      <c r="CD2476" s="1"/>
      <c r="CE2476" s="1"/>
      <c r="CF2476" s="1"/>
      <c r="CG2476" s="1"/>
      <c r="CH2476" s="1"/>
      <c r="CI2476" s="1"/>
      <c r="CJ2476" s="1"/>
      <c r="CK2476" s="1"/>
      <c r="CL2476" s="1"/>
      <c r="CM2476" s="1"/>
      <c r="CN2476" s="1"/>
      <c r="CO2476" s="1"/>
      <c r="CP2476" s="1"/>
      <c r="CQ2476" s="1"/>
      <c r="CR2476" s="1"/>
      <c r="CS2476" s="1"/>
      <c r="CT2476" s="1"/>
      <c r="CU2476" s="1"/>
      <c r="CV2476" s="1"/>
      <c r="CW2476" s="1"/>
      <c r="CX2476" s="1"/>
      <c r="CY2476" s="1"/>
      <c r="CZ2476" s="1"/>
      <c r="DA2476" s="1"/>
      <c r="DB2476" s="1"/>
      <c r="DC2476" s="1"/>
      <c r="DD2476" s="1"/>
      <c r="DE2476" s="1"/>
      <c r="DF2476" s="1"/>
      <c r="DG2476" s="1"/>
    </row>
    <row r="2477" spans="1:111" x14ac:dyDescent="0.4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  <c r="BL2477" s="1"/>
      <c r="BM2477" s="1"/>
      <c r="BN2477" s="1"/>
      <c r="BO2477" s="1"/>
      <c r="BP2477" s="1"/>
      <c r="BQ2477" s="1"/>
      <c r="BR2477" s="1"/>
      <c r="BS2477" s="1"/>
      <c r="BT2477" s="1"/>
      <c r="BU2477" s="1"/>
      <c r="BV2477" s="1"/>
      <c r="BW2477" s="1"/>
      <c r="BX2477" s="1"/>
      <c r="BY2477" s="1"/>
      <c r="BZ2477" s="1"/>
      <c r="CA2477" s="1"/>
      <c r="CB2477" s="1"/>
      <c r="CC2477" s="1"/>
      <c r="CD2477" s="1"/>
      <c r="CE2477" s="1"/>
      <c r="CF2477" s="1"/>
      <c r="CG2477" s="1"/>
      <c r="CH2477" s="1"/>
      <c r="CI2477" s="1"/>
      <c r="CJ2477" s="1"/>
      <c r="CK2477" s="1"/>
      <c r="CL2477" s="1"/>
      <c r="CM2477" s="1"/>
      <c r="CN2477" s="1"/>
      <c r="CO2477" s="1"/>
      <c r="CP2477" s="1"/>
      <c r="CQ2477" s="1"/>
      <c r="CR2477" s="1"/>
      <c r="CS2477" s="1"/>
      <c r="CT2477" s="1"/>
      <c r="CU2477" s="1"/>
      <c r="CV2477" s="1"/>
      <c r="CW2477" s="1"/>
      <c r="CX2477" s="1"/>
      <c r="CY2477" s="1"/>
      <c r="CZ2477" s="1"/>
      <c r="DA2477" s="1"/>
      <c r="DB2477" s="1"/>
      <c r="DC2477" s="1"/>
      <c r="DD2477" s="1"/>
      <c r="DE2477" s="1"/>
      <c r="DF2477" s="1"/>
      <c r="DG2477" s="1"/>
    </row>
    <row r="2478" spans="1:111" x14ac:dyDescent="0.4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  <c r="BL2478" s="1"/>
      <c r="BM2478" s="1"/>
      <c r="BN2478" s="1"/>
      <c r="BO2478" s="1"/>
      <c r="BP2478" s="1"/>
      <c r="BQ2478" s="1"/>
      <c r="BR2478" s="1"/>
      <c r="BS2478" s="1"/>
      <c r="BT2478" s="1"/>
      <c r="BU2478" s="1"/>
      <c r="BV2478" s="1"/>
      <c r="BW2478" s="1"/>
      <c r="BX2478" s="1"/>
      <c r="BY2478" s="1"/>
      <c r="BZ2478" s="1"/>
      <c r="CA2478" s="1"/>
      <c r="CB2478" s="1"/>
      <c r="CC2478" s="1"/>
      <c r="CD2478" s="1"/>
      <c r="CE2478" s="1"/>
      <c r="CF2478" s="1"/>
      <c r="CG2478" s="1"/>
      <c r="CH2478" s="1"/>
      <c r="CI2478" s="1"/>
      <c r="CJ2478" s="1"/>
      <c r="CK2478" s="1"/>
      <c r="CL2478" s="1"/>
      <c r="CM2478" s="1"/>
      <c r="CN2478" s="1"/>
      <c r="CO2478" s="1"/>
      <c r="CP2478" s="1"/>
      <c r="CQ2478" s="1"/>
      <c r="CR2478" s="1"/>
      <c r="CS2478" s="1"/>
      <c r="CT2478" s="1"/>
      <c r="CU2478" s="1"/>
      <c r="CV2478" s="1"/>
      <c r="CW2478" s="1"/>
      <c r="CX2478" s="1"/>
      <c r="CY2478" s="1"/>
      <c r="CZ2478" s="1"/>
      <c r="DA2478" s="1"/>
      <c r="DB2478" s="1"/>
      <c r="DC2478" s="1"/>
      <c r="DD2478" s="1"/>
      <c r="DE2478" s="1"/>
      <c r="DF2478" s="1"/>
      <c r="DG2478" s="1"/>
    </row>
    <row r="2479" spans="1:111" x14ac:dyDescent="0.4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  <c r="BL2479" s="1"/>
      <c r="BM2479" s="1"/>
      <c r="BN2479" s="1"/>
      <c r="BO2479" s="1"/>
      <c r="BP2479" s="1"/>
      <c r="BQ2479" s="1"/>
      <c r="BR2479" s="1"/>
      <c r="BS2479" s="1"/>
      <c r="BT2479" s="1"/>
      <c r="BU2479" s="1"/>
      <c r="BV2479" s="1"/>
      <c r="BW2479" s="1"/>
      <c r="BX2479" s="1"/>
      <c r="BY2479" s="1"/>
      <c r="BZ2479" s="1"/>
      <c r="CA2479" s="1"/>
      <c r="CB2479" s="1"/>
      <c r="CC2479" s="1"/>
      <c r="CD2479" s="1"/>
      <c r="CE2479" s="1"/>
      <c r="CF2479" s="1"/>
      <c r="CG2479" s="1"/>
      <c r="CH2479" s="1"/>
      <c r="CI2479" s="1"/>
      <c r="CJ2479" s="1"/>
      <c r="CK2479" s="1"/>
      <c r="CL2479" s="1"/>
      <c r="CM2479" s="1"/>
      <c r="CN2479" s="1"/>
      <c r="CO2479" s="1"/>
      <c r="CP2479" s="1"/>
      <c r="CQ2479" s="1"/>
      <c r="CR2479" s="1"/>
      <c r="CS2479" s="1"/>
      <c r="CT2479" s="1"/>
      <c r="CU2479" s="1"/>
      <c r="CV2479" s="1"/>
      <c r="CW2479" s="1"/>
      <c r="CX2479" s="1"/>
      <c r="CY2479" s="1"/>
      <c r="CZ2479" s="1"/>
      <c r="DA2479" s="1"/>
      <c r="DB2479" s="1"/>
      <c r="DC2479" s="1"/>
      <c r="DD2479" s="1"/>
      <c r="DE2479" s="1"/>
      <c r="DF2479" s="1"/>
      <c r="DG2479" s="1"/>
    </row>
    <row r="2480" spans="1:111" x14ac:dyDescent="0.4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  <c r="BL2480" s="1"/>
      <c r="BM2480" s="1"/>
      <c r="BN2480" s="1"/>
      <c r="BO2480" s="1"/>
      <c r="BP2480" s="1"/>
      <c r="BQ2480" s="1"/>
      <c r="BR2480" s="1"/>
      <c r="BS2480" s="1"/>
      <c r="BT2480" s="1"/>
      <c r="BU2480" s="1"/>
      <c r="BV2480" s="1"/>
      <c r="BW2480" s="1"/>
      <c r="BX2480" s="1"/>
      <c r="BY2480" s="1"/>
      <c r="BZ2480" s="1"/>
      <c r="CA2480" s="1"/>
      <c r="CB2480" s="1"/>
      <c r="CC2480" s="1"/>
      <c r="CD2480" s="1"/>
      <c r="CE2480" s="1"/>
      <c r="CF2480" s="1"/>
      <c r="CG2480" s="1"/>
      <c r="CH2480" s="1"/>
      <c r="CI2480" s="1"/>
      <c r="CJ2480" s="1"/>
      <c r="CK2480" s="1"/>
      <c r="CL2480" s="1"/>
      <c r="CM2480" s="1"/>
      <c r="CN2480" s="1"/>
      <c r="CO2480" s="1"/>
      <c r="CP2480" s="1"/>
      <c r="CQ2480" s="1"/>
      <c r="CR2480" s="1"/>
      <c r="CS2480" s="1"/>
      <c r="CT2480" s="1"/>
      <c r="CU2480" s="1"/>
      <c r="CV2480" s="1"/>
      <c r="CW2480" s="1"/>
      <c r="CX2480" s="1"/>
      <c r="CY2480" s="1"/>
      <c r="CZ2480" s="1"/>
      <c r="DA2480" s="1"/>
      <c r="DB2480" s="1"/>
      <c r="DC2480" s="1"/>
      <c r="DD2480" s="1"/>
      <c r="DE2480" s="1"/>
      <c r="DF2480" s="1"/>
      <c r="DG2480" s="1"/>
    </row>
    <row r="2481" spans="1:111" x14ac:dyDescent="0.4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  <c r="BL2481" s="1"/>
      <c r="BM2481" s="1"/>
      <c r="BN2481" s="1"/>
      <c r="BO2481" s="1"/>
      <c r="BP2481" s="1"/>
      <c r="BQ2481" s="1"/>
      <c r="BR2481" s="1"/>
      <c r="BS2481" s="1"/>
      <c r="BT2481" s="1"/>
      <c r="BU2481" s="1"/>
      <c r="BV2481" s="1"/>
      <c r="BW2481" s="1"/>
      <c r="BX2481" s="1"/>
      <c r="BY2481" s="1"/>
      <c r="BZ2481" s="1"/>
      <c r="CA2481" s="1"/>
      <c r="CB2481" s="1"/>
      <c r="CC2481" s="1"/>
      <c r="CD2481" s="1"/>
      <c r="CE2481" s="1"/>
      <c r="CF2481" s="1"/>
      <c r="CG2481" s="1"/>
      <c r="CH2481" s="1"/>
      <c r="CI2481" s="1"/>
      <c r="CJ2481" s="1"/>
      <c r="CK2481" s="1"/>
      <c r="CL2481" s="1"/>
      <c r="CM2481" s="1"/>
      <c r="CN2481" s="1"/>
      <c r="CO2481" s="1"/>
      <c r="CP2481" s="1"/>
      <c r="CQ2481" s="1"/>
      <c r="CR2481" s="1"/>
      <c r="CS2481" s="1"/>
      <c r="CT2481" s="1"/>
      <c r="CU2481" s="1"/>
      <c r="CV2481" s="1"/>
      <c r="CW2481" s="1"/>
      <c r="CX2481" s="1"/>
      <c r="CY2481" s="1"/>
      <c r="CZ2481" s="1"/>
      <c r="DA2481" s="1"/>
      <c r="DB2481" s="1"/>
      <c r="DC2481" s="1"/>
      <c r="DD2481" s="1"/>
      <c r="DE2481" s="1"/>
      <c r="DF2481" s="1"/>
      <c r="DG2481" s="1"/>
    </row>
    <row r="2482" spans="1:111" x14ac:dyDescent="0.4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  <c r="BG2482" s="1"/>
      <c r="BH2482" s="1"/>
      <c r="BI2482" s="1"/>
      <c r="BJ2482" s="1"/>
      <c r="BK2482" s="1"/>
      <c r="BL2482" s="1"/>
      <c r="BM2482" s="1"/>
      <c r="BN2482" s="1"/>
      <c r="BO2482" s="1"/>
      <c r="BP2482" s="1"/>
      <c r="BQ2482" s="1"/>
      <c r="BR2482" s="1"/>
      <c r="BS2482" s="1"/>
      <c r="BT2482" s="1"/>
      <c r="BU2482" s="1"/>
      <c r="BV2482" s="1"/>
      <c r="BW2482" s="1"/>
      <c r="BX2482" s="1"/>
      <c r="BY2482" s="1"/>
      <c r="BZ2482" s="1"/>
      <c r="CA2482" s="1"/>
      <c r="CB2482" s="1"/>
      <c r="CC2482" s="1"/>
      <c r="CD2482" s="1"/>
      <c r="CE2482" s="1"/>
      <c r="CF2482" s="1"/>
      <c r="CG2482" s="1"/>
      <c r="CH2482" s="1"/>
      <c r="CI2482" s="1"/>
      <c r="CJ2482" s="1"/>
      <c r="CK2482" s="1"/>
      <c r="CL2482" s="1"/>
      <c r="CM2482" s="1"/>
      <c r="CN2482" s="1"/>
      <c r="CO2482" s="1"/>
      <c r="CP2482" s="1"/>
      <c r="CQ2482" s="1"/>
      <c r="CR2482" s="1"/>
      <c r="CS2482" s="1"/>
      <c r="CT2482" s="1"/>
      <c r="CU2482" s="1"/>
      <c r="CV2482" s="1"/>
      <c r="CW2482" s="1"/>
      <c r="CX2482" s="1"/>
      <c r="CY2482" s="1"/>
      <c r="CZ2482" s="1"/>
      <c r="DA2482" s="1"/>
      <c r="DB2482" s="1"/>
      <c r="DC2482" s="1"/>
      <c r="DD2482" s="1"/>
      <c r="DE2482" s="1"/>
      <c r="DF2482" s="1"/>
      <c r="DG2482" s="1"/>
    </row>
    <row r="2483" spans="1:111" x14ac:dyDescent="0.4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  <c r="BG2483" s="1"/>
      <c r="BH2483" s="1"/>
      <c r="BI2483" s="1"/>
      <c r="BJ2483" s="1"/>
      <c r="BK2483" s="1"/>
      <c r="BL2483" s="1"/>
      <c r="BM2483" s="1"/>
      <c r="BN2483" s="1"/>
      <c r="BO2483" s="1"/>
      <c r="BP2483" s="1"/>
      <c r="BQ2483" s="1"/>
      <c r="BR2483" s="1"/>
      <c r="BS2483" s="1"/>
      <c r="BT2483" s="1"/>
      <c r="BU2483" s="1"/>
      <c r="BV2483" s="1"/>
      <c r="BW2483" s="1"/>
      <c r="BX2483" s="1"/>
      <c r="BY2483" s="1"/>
      <c r="BZ2483" s="1"/>
      <c r="CA2483" s="1"/>
      <c r="CB2483" s="1"/>
      <c r="CC2483" s="1"/>
      <c r="CD2483" s="1"/>
      <c r="CE2483" s="1"/>
      <c r="CF2483" s="1"/>
      <c r="CG2483" s="1"/>
      <c r="CH2483" s="1"/>
      <c r="CI2483" s="1"/>
      <c r="CJ2483" s="1"/>
      <c r="CK2483" s="1"/>
      <c r="CL2483" s="1"/>
      <c r="CM2483" s="1"/>
      <c r="CN2483" s="1"/>
      <c r="CO2483" s="1"/>
      <c r="CP2483" s="1"/>
      <c r="CQ2483" s="1"/>
      <c r="CR2483" s="1"/>
      <c r="CS2483" s="1"/>
      <c r="CT2483" s="1"/>
      <c r="CU2483" s="1"/>
      <c r="CV2483" s="1"/>
      <c r="CW2483" s="1"/>
      <c r="CX2483" s="1"/>
      <c r="CY2483" s="1"/>
      <c r="CZ2483" s="1"/>
      <c r="DA2483" s="1"/>
      <c r="DB2483" s="1"/>
      <c r="DC2483" s="1"/>
      <c r="DD2483" s="1"/>
      <c r="DE2483" s="1"/>
      <c r="DF2483" s="1"/>
      <c r="DG2483" s="1"/>
    </row>
  </sheetData>
  <mergeCells count="13">
    <mergeCell ref="A1:Q1"/>
    <mergeCell ref="A2:Q2"/>
    <mergeCell ref="A3:Q3"/>
    <mergeCell ref="A4:Q4"/>
    <mergeCell ref="A71:Q71"/>
    <mergeCell ref="A72:Q72"/>
    <mergeCell ref="A135:Q135"/>
    <mergeCell ref="A136:Q136"/>
    <mergeCell ref="A137:Q137"/>
    <mergeCell ref="A138:Q138"/>
    <mergeCell ref="A73:Q73"/>
    <mergeCell ref="A74:Q74"/>
    <mergeCell ref="E120:F1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A851-987D-4E02-9FC8-A909C3959CF5}">
  <dimension ref="A1:E6"/>
  <sheetViews>
    <sheetView workbookViewId="0">
      <selection activeCell="A29" sqref="A29"/>
    </sheetView>
  </sheetViews>
  <sheetFormatPr defaultRowHeight="14.25" x14ac:dyDescent="0.45"/>
  <cols>
    <col min="1" max="1" width="42.265625" customWidth="1"/>
  </cols>
  <sheetData>
    <row r="1" spans="1:5" x14ac:dyDescent="0.45">
      <c r="B1">
        <v>2023</v>
      </c>
      <c r="D1">
        <v>2022</v>
      </c>
    </row>
    <row r="2" spans="1:5" x14ac:dyDescent="0.45">
      <c r="A2" s="1" t="s">
        <v>63</v>
      </c>
      <c r="B2" s="7">
        <v>17645</v>
      </c>
      <c r="C2" s="18">
        <f>B2/$B$6</f>
        <v>0.35492306145026653</v>
      </c>
      <c r="D2" s="7">
        <v>24259</v>
      </c>
      <c r="E2" s="18">
        <f>D2/$D$6</f>
        <v>0.41692159626026881</v>
      </c>
    </row>
    <row r="3" spans="1:5" x14ac:dyDescent="0.45">
      <c r="A3" s="1" t="s">
        <v>64</v>
      </c>
      <c r="B3" s="7">
        <v>19336</v>
      </c>
      <c r="C3" s="18">
        <f t="shared" ref="C3:C6" si="0">B3/$B$6</f>
        <v>0.38893694056119882</v>
      </c>
      <c r="D3" s="7">
        <v>18561</v>
      </c>
      <c r="E3" s="18">
        <f t="shared" ref="E3:E6" si="1">D3/$D$6</f>
        <v>0.31899425978757778</v>
      </c>
    </row>
    <row r="4" spans="1:5" x14ac:dyDescent="0.45">
      <c r="A4" s="1" t="s">
        <v>65</v>
      </c>
      <c r="B4" s="7">
        <v>3776</v>
      </c>
      <c r="C4" s="18">
        <f t="shared" si="0"/>
        <v>7.5952931710751279E-2</v>
      </c>
      <c r="D4" s="7">
        <v>6260</v>
      </c>
      <c r="E4" s="18">
        <f t="shared" si="1"/>
        <v>0.1075860172550098</v>
      </c>
    </row>
    <row r="5" spans="1:5" x14ac:dyDescent="0.45">
      <c r="A5" s="1" t="s">
        <v>66</v>
      </c>
      <c r="B5" s="7">
        <v>8958</v>
      </c>
      <c r="C5" s="18">
        <f t="shared" si="0"/>
        <v>0.18018706627778336</v>
      </c>
      <c r="D5" s="7">
        <v>9106</v>
      </c>
      <c r="E5" s="18">
        <f t="shared" si="1"/>
        <v>0.15649812669714364</v>
      </c>
    </row>
    <row r="6" spans="1:5" x14ac:dyDescent="0.45">
      <c r="A6" s="1" t="s">
        <v>74</v>
      </c>
      <c r="B6" s="4">
        <v>49715</v>
      </c>
      <c r="C6" s="18">
        <f t="shared" si="0"/>
        <v>1</v>
      </c>
      <c r="D6" s="4">
        <v>58186</v>
      </c>
      <c r="E6" s="18">
        <f t="shared" si="1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87c37-0610-4a72-9ff0-f0907d1ad1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A54353AAABCA4584C946B029ED1812" ma:contentTypeVersion="14" ma:contentTypeDescription="Create a new document." ma:contentTypeScope="" ma:versionID="b3f04553f63a49a217aa6dd9b5fead5b">
  <xsd:schema xmlns:xsd="http://www.w3.org/2001/XMLSchema" xmlns:xs="http://www.w3.org/2001/XMLSchema" xmlns:p="http://schemas.microsoft.com/office/2006/metadata/properties" xmlns:ns3="0ac87c37-0610-4a72-9ff0-f0907d1ad140" xmlns:ns4="45a816bd-fd9c-43f3-806e-631d58fcefe4" targetNamespace="http://schemas.microsoft.com/office/2006/metadata/properties" ma:root="true" ma:fieldsID="6141d09972c878d5c80ad869edac46b6" ns3:_="" ns4:_="">
    <xsd:import namespace="0ac87c37-0610-4a72-9ff0-f0907d1ad140"/>
    <xsd:import namespace="45a816bd-fd9c-43f3-806e-631d58fcef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87c37-0610-4a72-9ff0-f0907d1ad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816bd-fd9c-43f3-806e-631d58fcefe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94116-95E7-47A2-A7C2-C9D1F44E80FC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45a816bd-fd9c-43f3-806e-631d58fcefe4"/>
    <ds:schemaRef ds:uri="0ac87c37-0610-4a72-9ff0-f0907d1ad14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8640518-F0E8-4707-A3B0-B9552FAD1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7C2086-4731-413B-92D4-E8DA8810B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87c37-0610-4a72-9ff0-f0907d1ad140"/>
    <ds:schemaRef ds:uri="45a816bd-fd9c-43f3-806e-631d58fcef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Kodali, Anirudh</dc:creator>
  <cp:lastModifiedBy>Anirudh Kodali</cp:lastModifiedBy>
  <dcterms:created xsi:type="dcterms:W3CDTF">2024-11-19T22:17:04Z</dcterms:created>
  <dcterms:modified xsi:type="dcterms:W3CDTF">2024-12-20T02:58:22Z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0x0101001EA54353AAABCA4584C946B029ED1812</vt:lpwstr>
  </property>
</Properties>
</file>