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venkataramanan/Documents/Lululemon Sales/"/>
    </mc:Choice>
  </mc:AlternateContent>
  <xr:revisionPtr revIDLastSave="0" documentId="13_ncr:1_{91F56977-EF68-BB40-8065-38A04BE35E9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iSo0QNC2wmq7ZAa0OWfuOEEWeFg=="/>
    </ext>
  </extLst>
</workbook>
</file>

<file path=xl/calcChain.xml><?xml version="1.0" encoding="utf-8"?>
<calcChain xmlns="http://schemas.openxmlformats.org/spreadsheetml/2006/main">
  <c r="AD7" i="1" l="1"/>
  <c r="Q2" i="1"/>
  <c r="C20" i="1"/>
  <c r="C19" i="1"/>
  <c r="C18" i="1"/>
  <c r="C15" i="1"/>
  <c r="C14" i="1"/>
  <c r="C17" i="1" s="1"/>
  <c r="AD13" i="1"/>
  <c r="P13" i="1"/>
  <c r="P12" i="1"/>
  <c r="AD11" i="1"/>
  <c r="P11" i="1"/>
  <c r="AD10" i="1"/>
  <c r="P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X7" i="1" s="1"/>
  <c r="AD8" i="1"/>
  <c r="P8" i="1"/>
  <c r="Y7" i="1"/>
  <c r="Y9" i="1" s="1"/>
  <c r="Q7" i="1"/>
  <c r="Q9" i="1" s="1"/>
  <c r="P7" i="1"/>
  <c r="P6" i="1"/>
  <c r="D6" i="1"/>
  <c r="D20" i="1" s="1"/>
  <c r="P5" i="1"/>
  <c r="X9" i="1" l="1"/>
  <c r="S7" i="1"/>
  <c r="AA7" i="1"/>
  <c r="T7" i="1"/>
  <c r="AB7" i="1"/>
  <c r="U7" i="1"/>
  <c r="D5" i="1"/>
  <c r="AC7" i="1"/>
  <c r="AD9" i="1"/>
  <c r="D15" i="1"/>
  <c r="Z7" i="1"/>
  <c r="R7" i="1"/>
  <c r="V7" i="1"/>
  <c r="W7" i="1"/>
  <c r="W9" i="1" l="1"/>
  <c r="V12" i="1"/>
  <c r="S9" i="1"/>
  <c r="D18" i="1"/>
  <c r="D14" i="1"/>
  <c r="E5" i="1" s="1"/>
  <c r="R9" i="1"/>
  <c r="AB9" i="1"/>
  <c r="T9" i="1"/>
  <c r="AA9" i="1"/>
  <c r="Z12" i="1"/>
  <c r="AC12" i="1" s="1"/>
  <c r="AC9" i="1"/>
  <c r="V9" i="1"/>
  <c r="U9" i="1"/>
  <c r="Z9" i="1"/>
  <c r="D19" i="1"/>
  <c r="E6" i="1"/>
  <c r="E18" i="1" l="1"/>
  <c r="E14" i="1"/>
  <c r="F5" i="1" s="1"/>
  <c r="E15" i="1"/>
  <c r="F6" i="1" s="1"/>
  <c r="E20" i="1"/>
  <c r="E19" i="1"/>
  <c r="D17" i="1"/>
  <c r="F20" i="1" l="1"/>
  <c r="F15" i="1"/>
  <c r="G6" i="1" s="1"/>
  <c r="F19" i="1"/>
  <c r="E17" i="1"/>
  <c r="F18" i="1"/>
  <c r="F14" i="1"/>
  <c r="G5" i="1" s="1"/>
  <c r="G14" i="1" l="1"/>
  <c r="H5" i="1" s="1"/>
  <c r="G18" i="1"/>
  <c r="F17" i="1"/>
  <c r="G19" i="1"/>
  <c r="G20" i="1"/>
  <c r="G15" i="1"/>
  <c r="H6" i="1" s="1"/>
  <c r="H14" i="1" l="1"/>
  <c r="I5" i="1" s="1"/>
  <c r="H18" i="1"/>
  <c r="G17" i="1"/>
  <c r="H15" i="1"/>
  <c r="I6" i="1" s="1"/>
  <c r="H19" i="1"/>
  <c r="H20" i="1"/>
  <c r="I20" i="1" l="1"/>
  <c r="I15" i="1"/>
  <c r="J6" i="1" s="1"/>
  <c r="I17" i="1"/>
  <c r="I14" i="1"/>
  <c r="J5" i="1" s="1"/>
  <c r="I18" i="1"/>
  <c r="H17" i="1"/>
  <c r="J14" i="1" l="1"/>
  <c r="K5" i="1" s="1"/>
  <c r="J18" i="1"/>
  <c r="J20" i="1"/>
  <c r="J15" i="1"/>
  <c r="K6" i="1" s="1"/>
  <c r="I19" i="1"/>
  <c r="K20" i="1" l="1"/>
  <c r="K15" i="1"/>
  <c r="L6" i="1" s="1"/>
  <c r="J19" i="1"/>
  <c r="K14" i="1"/>
  <c r="L5" i="1" s="1"/>
  <c r="K18" i="1"/>
  <c r="K17" i="1"/>
  <c r="J17" i="1"/>
  <c r="L20" i="1" l="1"/>
  <c r="L15" i="1"/>
  <c r="M6" i="1" s="1"/>
  <c r="L19" i="1"/>
  <c r="L14" i="1"/>
  <c r="M5" i="1" s="1"/>
  <c r="L18" i="1"/>
  <c r="L17" i="1"/>
  <c r="K19" i="1"/>
  <c r="M18" i="1" l="1"/>
  <c r="M14" i="1"/>
  <c r="N5" i="1" s="1"/>
  <c r="M20" i="1"/>
  <c r="M15" i="1"/>
  <c r="N6" i="1" s="1"/>
  <c r="M19" i="1"/>
  <c r="N18" i="1" l="1"/>
  <c r="N14" i="1"/>
  <c r="O5" i="1" s="1"/>
  <c r="M17" i="1"/>
  <c r="N20" i="1"/>
  <c r="N15" i="1"/>
  <c r="O6" i="1" s="1"/>
  <c r="N19" i="1"/>
  <c r="O18" i="1" l="1"/>
  <c r="P18" i="1" s="1"/>
  <c r="O14" i="1"/>
  <c r="N17" i="1"/>
  <c r="O20" i="1"/>
  <c r="P20" i="1" s="1"/>
  <c r="O15" i="1"/>
  <c r="O19" i="1"/>
  <c r="P19" i="1" s="1"/>
  <c r="P15" i="1" l="1"/>
  <c r="Q6" i="1"/>
  <c r="Q5" i="1"/>
  <c r="P14" i="1"/>
  <c r="O17" i="1"/>
  <c r="P17" i="1" s="1"/>
  <c r="AD6" i="1" l="1"/>
  <c r="Q20" i="1"/>
  <c r="Q15" i="1"/>
  <c r="R6" i="1" s="1"/>
  <c r="AD5" i="1"/>
  <c r="Q18" i="1"/>
  <c r="Q12" i="1"/>
  <c r="AD12" i="1" s="1"/>
  <c r="Q14" i="1" l="1"/>
  <c r="R19" i="1"/>
  <c r="R20" i="1"/>
  <c r="R15" i="1"/>
  <c r="S6" i="1" s="1"/>
  <c r="Q19" i="1"/>
  <c r="R5" i="1" l="1"/>
  <c r="Q17" i="1"/>
  <c r="S19" i="1"/>
  <c r="S20" i="1"/>
  <c r="S15" i="1"/>
  <c r="T6" i="1" s="1"/>
  <c r="R14" i="1" l="1"/>
  <c r="S5" i="1" s="1"/>
  <c r="R17" i="1"/>
  <c r="R18" i="1"/>
  <c r="T19" i="1"/>
  <c r="T20" i="1"/>
  <c r="T15" i="1"/>
  <c r="U6" i="1" s="1"/>
  <c r="S14" i="1" l="1"/>
  <c r="S18" i="1"/>
  <c r="U20" i="1"/>
  <c r="U15" i="1"/>
  <c r="V6" i="1" s="1"/>
  <c r="T5" i="1" l="1"/>
  <c r="S17" i="1"/>
  <c r="V20" i="1"/>
  <c r="V15" i="1"/>
  <c r="W6" i="1" s="1"/>
  <c r="V19" i="1"/>
  <c r="U19" i="1"/>
  <c r="T14" i="1" l="1"/>
  <c r="U5" i="1" s="1"/>
  <c r="T18" i="1"/>
  <c r="T17" i="1"/>
  <c r="W15" i="1"/>
  <c r="X6" i="1" s="1"/>
  <c r="W19" i="1"/>
  <c r="W20" i="1"/>
  <c r="U14" i="1" l="1"/>
  <c r="V5" i="1" s="1"/>
  <c r="U18" i="1"/>
  <c r="U17" i="1"/>
  <c r="X15" i="1"/>
  <c r="Y6" i="1" s="1"/>
  <c r="X19" i="1"/>
  <c r="X20" i="1"/>
  <c r="V14" i="1" l="1"/>
  <c r="W5" i="1" s="1"/>
  <c r="V18" i="1"/>
  <c r="V17" i="1"/>
  <c r="Y15" i="1"/>
  <c r="Z6" i="1" s="1"/>
  <c r="Y20" i="1"/>
  <c r="W14" i="1" l="1"/>
  <c r="X5" i="1" s="1"/>
  <c r="W18" i="1"/>
  <c r="W17" i="1"/>
  <c r="Z20" i="1"/>
  <c r="Z15" i="1"/>
  <c r="AA6" i="1" s="1"/>
  <c r="Y19" i="1"/>
  <c r="X14" i="1" l="1"/>
  <c r="Y5" i="1" s="1"/>
  <c r="X18" i="1"/>
  <c r="AA20" i="1"/>
  <c r="AA15" i="1"/>
  <c r="AB6" i="1" s="1"/>
  <c r="Z19" i="1"/>
  <c r="Y14" i="1" l="1"/>
  <c r="Z5" i="1" s="1"/>
  <c r="Y17" i="1"/>
  <c r="Y18" i="1"/>
  <c r="X17" i="1"/>
  <c r="AB20" i="1"/>
  <c r="AB15" i="1"/>
  <c r="AC6" i="1" s="1"/>
  <c r="AA19" i="1"/>
  <c r="Z14" i="1" l="1"/>
  <c r="AA5" i="1" s="1"/>
  <c r="Z18" i="1"/>
  <c r="AC20" i="1"/>
  <c r="AD20" i="1" s="1"/>
  <c r="AC15" i="1"/>
  <c r="AD15" i="1" s="1"/>
  <c r="AB19" i="1"/>
  <c r="AA14" i="1" l="1"/>
  <c r="AB5" i="1" s="1"/>
  <c r="AA18" i="1"/>
  <c r="AA17" i="1"/>
  <c r="Z17" i="1"/>
  <c r="AC19" i="1"/>
  <c r="AD19" i="1" s="1"/>
  <c r="AB18" i="1" l="1"/>
  <c r="AB14" i="1"/>
  <c r="AC5" i="1" s="1"/>
  <c r="AC14" i="1" l="1"/>
  <c r="AD14" i="1" s="1"/>
  <c r="AC18" i="1"/>
  <c r="AD18" i="1" s="1"/>
  <c r="AC17" i="1"/>
  <c r="AB17" i="1"/>
  <c r="AD17" i="1" l="1"/>
</calcChain>
</file>

<file path=xl/sharedStrings.xml><?xml version="1.0" encoding="utf-8"?>
<sst xmlns="http://schemas.openxmlformats.org/spreadsheetml/2006/main" count="50" uniqueCount="50">
  <si>
    <t>OTB forecast model  (your Task version)</t>
  </si>
  <si>
    <t>ANSWER SHEET</t>
  </si>
  <si>
    <r>
      <rPr>
        <sz val="11"/>
        <color theme="1"/>
        <rFont val="Calibri"/>
        <family val="2"/>
      </rPr>
      <t xml:space="preserve">Ideal Category BOP </t>
    </r>
    <r>
      <rPr>
        <i/>
        <sz val="11"/>
        <color theme="1"/>
        <rFont val="Calibri"/>
        <family val="2"/>
      </rPr>
      <t xml:space="preserve"> *(manual formula adjustment required)</t>
    </r>
  </si>
  <si>
    <t>Blue-shade cells = forecast</t>
  </si>
  <si>
    <t>wk-1</t>
  </si>
  <si>
    <t>wk-2</t>
  </si>
  <si>
    <t>wk-3</t>
  </si>
  <si>
    <t>wk-4</t>
  </si>
  <si>
    <t>wk-5</t>
  </si>
  <si>
    <t>wk-6</t>
  </si>
  <si>
    <t>wk-7</t>
  </si>
  <si>
    <t>wk-8</t>
  </si>
  <si>
    <t>wk-9</t>
  </si>
  <si>
    <t>wk-10</t>
  </si>
  <si>
    <t>wk-11</t>
  </si>
  <si>
    <t>wk-12</t>
  </si>
  <si>
    <t>wk-13</t>
  </si>
  <si>
    <t>QTR 1</t>
  </si>
  <si>
    <t>wk-14</t>
  </si>
  <si>
    <t>wk-15</t>
  </si>
  <si>
    <t>wk-16</t>
  </si>
  <si>
    <t>wk-17</t>
  </si>
  <si>
    <t>wk-18</t>
  </si>
  <si>
    <t>wk-19</t>
  </si>
  <si>
    <t>wk-20</t>
  </si>
  <si>
    <t>wk-21</t>
  </si>
  <si>
    <t>wk-22</t>
  </si>
  <si>
    <t>wk-23</t>
  </si>
  <si>
    <t>wk-24</t>
  </si>
  <si>
    <t>wk-25</t>
  </si>
  <si>
    <t>wk-26</t>
  </si>
  <si>
    <t>QTR 2</t>
  </si>
  <si>
    <t>DOLLARS</t>
  </si>
  <si>
    <r>
      <rPr>
        <sz val="11"/>
        <color theme="1"/>
        <rFont val="Calibri"/>
        <family val="2"/>
      </rPr>
      <t>BOP Inv.</t>
    </r>
    <r>
      <rPr>
        <i/>
        <sz val="9"/>
        <color rgb="FFFF0000"/>
        <rFont val="Calibri"/>
        <family val="2"/>
      </rPr>
      <t xml:space="preserve"> (data input)</t>
    </r>
  </si>
  <si>
    <r>
      <rPr>
        <sz val="11"/>
        <color theme="1"/>
        <rFont val="Calibri"/>
        <family val="2"/>
      </rPr>
      <t>LY BOP Inv.</t>
    </r>
    <r>
      <rPr>
        <i/>
        <sz val="9"/>
        <color rgb="FFFF0000"/>
        <rFont val="Calibri"/>
        <family val="2"/>
      </rPr>
      <t xml:space="preserve"> (data input)</t>
    </r>
  </si>
  <si>
    <r>
      <rPr>
        <sz val="11"/>
        <color theme="1"/>
        <rFont val="Calibri"/>
        <family val="2"/>
      </rPr>
      <t>Sales</t>
    </r>
    <r>
      <rPr>
        <i/>
        <sz val="9"/>
        <color rgb="FFFF0000"/>
        <rFont val="Calibri"/>
        <family val="2"/>
      </rPr>
      <t xml:space="preserve"> (data input)</t>
    </r>
  </si>
  <si>
    <r>
      <rPr>
        <sz val="11"/>
        <color theme="1"/>
        <rFont val="Calibri"/>
        <family val="2"/>
      </rPr>
      <t>LY Sales</t>
    </r>
    <r>
      <rPr>
        <i/>
        <sz val="9"/>
        <color rgb="FFFF0000"/>
        <rFont val="Calibri"/>
        <family val="2"/>
      </rPr>
      <t xml:space="preserve"> (data input)</t>
    </r>
  </si>
  <si>
    <t>TY/LY Sales variance</t>
  </si>
  <si>
    <r>
      <rPr>
        <sz val="11"/>
        <color rgb="FF8EAADB"/>
        <rFont val="Calibri"/>
        <family val="2"/>
      </rPr>
      <t>MDs</t>
    </r>
    <r>
      <rPr>
        <i/>
        <sz val="9"/>
        <color rgb="FF8EAADB"/>
        <rFont val="Calibri"/>
        <family val="2"/>
      </rPr>
      <t xml:space="preserve"> (data input)</t>
    </r>
  </si>
  <si>
    <r>
      <rPr>
        <sz val="11"/>
        <color rgb="FF8EAADB"/>
        <rFont val="Calibri"/>
        <family val="2"/>
      </rPr>
      <t>LY MDs</t>
    </r>
    <r>
      <rPr>
        <i/>
        <sz val="9"/>
        <color rgb="FF8EAADB"/>
        <rFont val="Calibri"/>
        <family val="2"/>
      </rPr>
      <t xml:space="preserve"> (data input)</t>
    </r>
  </si>
  <si>
    <r>
      <rPr>
        <sz val="11"/>
        <color theme="1"/>
        <rFont val="Calibri"/>
        <family val="2"/>
      </rPr>
      <t>Receipts</t>
    </r>
    <r>
      <rPr>
        <i/>
        <sz val="9"/>
        <color rgb="FFFF0000"/>
        <rFont val="Calibri"/>
        <family val="2"/>
      </rPr>
      <t xml:space="preserve"> (data input)</t>
    </r>
  </si>
  <si>
    <r>
      <rPr>
        <sz val="11"/>
        <color theme="1"/>
        <rFont val="Calibri"/>
        <family val="2"/>
      </rPr>
      <t>LY Receipts</t>
    </r>
    <r>
      <rPr>
        <i/>
        <sz val="9"/>
        <color rgb="FFFF0000"/>
        <rFont val="Calibri"/>
        <family val="2"/>
      </rPr>
      <t xml:space="preserve"> (data input)</t>
    </r>
  </si>
  <si>
    <t>EOP Inv.</t>
  </si>
  <si>
    <t>LY EOP Inv.</t>
  </si>
  <si>
    <t>Stock-to-Sales</t>
  </si>
  <si>
    <t>Sell-thru %</t>
  </si>
  <si>
    <t>LY Stock-to-Sales</t>
  </si>
  <si>
    <t>LY Sell-thru %</t>
  </si>
  <si>
    <r>
      <rPr>
        <sz val="11"/>
        <color theme="1"/>
        <rFont val="Calibri"/>
        <family val="2"/>
      </rPr>
      <t>*</t>
    </r>
    <r>
      <rPr>
        <b/>
        <u/>
        <sz val="11"/>
        <color theme="1"/>
        <rFont val="Calibri"/>
        <family val="2"/>
      </rPr>
      <t>NOTE TO FORAGE</t>
    </r>
    <r>
      <rPr>
        <sz val="11"/>
        <color theme="1"/>
        <rFont val="Calibri"/>
        <family val="2"/>
      </rPr>
      <t>: The student doesn't have to have these exact numbers in the blue-shaded rows, as forecasting is never an exact science.</t>
    </r>
  </si>
  <si>
    <t>If their answers are within 10% (above or below) in cells Q2, AD7, and AD12, then that's fine; they've grasped the forecasting concept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</si>
</sst>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5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0"/>
      <color theme="1"/>
      <name val="Calibri"/>
      <family val="2"/>
    </font>
    <font>
      <b/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b/>
      <u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rgb="FFC55A11"/>
      <name val="Calibri"/>
      <family val="2"/>
    </font>
    <font>
      <sz val="11"/>
      <color rgb="FF8EAADB"/>
      <name val="Calibri"/>
      <family val="2"/>
    </font>
    <font>
      <i/>
      <sz val="11"/>
      <color theme="1"/>
      <name val="Calibri"/>
      <family val="2"/>
    </font>
    <font>
      <i/>
      <sz val="9"/>
      <color rgb="FFFF0000"/>
      <name val="Calibri"/>
      <family val="2"/>
    </font>
    <font>
      <i/>
      <sz val="9"/>
      <color rgb="FF8EAADB"/>
      <name val="Calibri"/>
      <family val="2"/>
    </font>
    <font>
      <b/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0" borderId="0" xfId="0" applyFont="1"/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8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9" fillId="7" borderId="9" xfId="0" applyNumberFormat="1" applyFont="1" applyFill="1" applyBorder="1" applyAlignment="1">
      <alignment horizontal="center"/>
    </xf>
    <xf numFmtId="0" fontId="12" fillId="0" borderId="0" xfId="0" applyFont="1"/>
    <xf numFmtId="9" fontId="1" fillId="6" borderId="8" xfId="0" applyNumberFormat="1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5" borderId="9" xfId="0" applyNumberFormat="1" applyFont="1" applyFill="1" applyBorder="1" applyAlignment="1">
      <alignment horizontal="center"/>
    </xf>
    <xf numFmtId="0" fontId="13" fillId="0" borderId="0" xfId="0" applyFont="1"/>
    <xf numFmtId="3" fontId="13" fillId="0" borderId="10" xfId="0" applyNumberFormat="1" applyFont="1" applyBorder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5" borderId="9" xfId="0" applyNumberFormat="1" applyFont="1" applyFill="1" applyBorder="1" applyAlignment="1">
      <alignment horizontal="center"/>
    </xf>
    <xf numFmtId="0" fontId="13" fillId="6" borderId="1" xfId="0" applyFont="1" applyFill="1" applyBorder="1"/>
    <xf numFmtId="3" fontId="13" fillId="6" borderId="8" xfId="0" applyNumberFormat="1" applyFont="1" applyFill="1" applyBorder="1" applyAlignment="1">
      <alignment horizontal="center"/>
    </xf>
    <xf numFmtId="3" fontId="13" fillId="6" borderId="1" xfId="0" applyNumberFormat="1" applyFont="1" applyFill="1" applyBorder="1" applyAlignment="1">
      <alignment horizontal="center"/>
    </xf>
    <xf numFmtId="164" fontId="1" fillId="6" borderId="12" xfId="0" applyNumberFormat="1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textRotation="255" wrapText="1"/>
    </xf>
    <xf numFmtId="0" fontId="11" fillId="0" borderId="7" xfId="0" applyFont="1" applyBorder="1"/>
    <xf numFmtId="0" fontId="1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topLeftCell="N1" workbookViewId="0">
      <selection activeCell="Y32" sqref="Y32"/>
    </sheetView>
  </sheetViews>
  <sheetFormatPr baseColWidth="10" defaultColWidth="14.5" defaultRowHeight="15" customHeight="1" outlineLevelRow="1" x14ac:dyDescent="0.2"/>
  <cols>
    <col min="1" max="1" width="3.5" customWidth="1"/>
    <col min="2" max="2" width="21.33203125" customWidth="1"/>
    <col min="3" max="3" width="13.6640625" customWidth="1"/>
    <col min="4" max="4" width="16.83203125" customWidth="1"/>
    <col min="5" max="5" width="19.1640625" customWidth="1"/>
    <col min="6" max="6" width="12.33203125" customWidth="1"/>
    <col min="7" max="7" width="12" customWidth="1"/>
    <col min="8" max="8" width="10.83203125" customWidth="1"/>
    <col min="9" max="9" width="14" customWidth="1"/>
    <col min="10" max="10" width="11.1640625" customWidth="1"/>
    <col min="11" max="11" width="11.83203125" customWidth="1"/>
    <col min="12" max="12" width="11.1640625" customWidth="1"/>
    <col min="13" max="13" width="11.83203125" customWidth="1"/>
    <col min="14" max="14" width="16.1640625" customWidth="1"/>
    <col min="15" max="15" width="15" customWidth="1"/>
    <col min="16" max="17" width="11.1640625" customWidth="1"/>
    <col min="18" max="18" width="12.5" customWidth="1"/>
    <col min="19" max="19" width="10.5" customWidth="1"/>
    <col min="20" max="20" width="8.6640625" customWidth="1"/>
    <col min="21" max="21" width="11.1640625" customWidth="1"/>
    <col min="22" max="22" width="12.5" customWidth="1"/>
    <col min="23" max="23" width="13.33203125" customWidth="1"/>
    <col min="24" max="28" width="8.6640625" customWidth="1"/>
    <col min="29" max="29" width="10.83203125" customWidth="1"/>
    <col min="30" max="30" width="13.1640625" customWidth="1"/>
    <col min="31" max="31" width="3.6640625" customWidth="1"/>
    <col min="32" max="33" width="8.6640625" customWidth="1"/>
    <col min="34" max="34" width="8" customWidth="1"/>
  </cols>
  <sheetData>
    <row r="1" spans="1:34" ht="4.5" customHeight="1" x14ac:dyDescent="0.2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4" ht="14.25" customHeight="1" x14ac:dyDescent="0.25">
      <c r="B2" s="2" t="s">
        <v>0</v>
      </c>
      <c r="C2" s="3"/>
      <c r="D2" s="3"/>
      <c r="E2" s="3"/>
      <c r="F2" s="4" t="s">
        <v>1</v>
      </c>
      <c r="G2" s="5"/>
      <c r="H2" s="1"/>
      <c r="I2" s="1"/>
      <c r="J2" s="6"/>
      <c r="K2" s="6"/>
      <c r="L2" s="1"/>
      <c r="M2" s="1"/>
      <c r="N2" s="1"/>
      <c r="O2" s="1"/>
      <c r="P2" s="1"/>
      <c r="Q2" s="7">
        <f>AVERAGE(D5:H5,L5:N5)</f>
        <v>239363.98900815184</v>
      </c>
      <c r="R2" s="8" t="s">
        <v>2</v>
      </c>
      <c r="S2" s="1"/>
      <c r="T2" s="1"/>
      <c r="U2" s="1"/>
      <c r="V2" s="1"/>
      <c r="W2" s="1"/>
      <c r="X2" s="9" t="s">
        <v>3</v>
      </c>
      <c r="Y2" s="10"/>
      <c r="Z2" s="10"/>
      <c r="AA2" s="1"/>
      <c r="AB2" s="1"/>
      <c r="AC2" s="1"/>
      <c r="AD2" s="1"/>
    </row>
    <row r="3" spans="1:34" ht="14.25" customHeight="1" x14ac:dyDescent="0.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4" ht="14.25" customHeight="1" x14ac:dyDescent="0.2">
      <c r="A4" s="11"/>
      <c r="B4" s="11"/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3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30</v>
      </c>
      <c r="AD4" s="13" t="s">
        <v>31</v>
      </c>
      <c r="AE4" s="11"/>
      <c r="AF4" s="11"/>
      <c r="AG4" s="11"/>
      <c r="AH4" s="11"/>
    </row>
    <row r="5" spans="1:34" ht="15" customHeight="1" x14ac:dyDescent="0.2">
      <c r="A5" s="49" t="s">
        <v>32</v>
      </c>
      <c r="B5" s="14" t="s">
        <v>33</v>
      </c>
      <c r="C5" s="15">
        <v>320000</v>
      </c>
      <c r="D5" s="16">
        <f t="shared" ref="D5:O5" si="0">C14</f>
        <v>280224</v>
      </c>
      <c r="E5" s="16">
        <f t="shared" si="0"/>
        <v>240656.37119999999</v>
      </c>
      <c r="F5" s="16">
        <f t="shared" si="0"/>
        <v>206007.50626816001</v>
      </c>
      <c r="G5" s="16">
        <f t="shared" si="0"/>
        <v>245146.25072022321</v>
      </c>
      <c r="H5" s="16">
        <f t="shared" si="0"/>
        <v>210684.01912256095</v>
      </c>
      <c r="I5" s="16">
        <f t="shared" si="0"/>
        <v>176370.25076160164</v>
      </c>
      <c r="J5" s="16">
        <f t="shared" si="0"/>
        <v>139237.7749823773</v>
      </c>
      <c r="K5" s="16">
        <f t="shared" si="0"/>
        <v>106465.88960882655</v>
      </c>
      <c r="L5" s="16">
        <f t="shared" si="0"/>
        <v>280141.80321957881</v>
      </c>
      <c r="M5" s="16">
        <f t="shared" si="0"/>
        <v>243875.79347294601</v>
      </c>
      <c r="N5" s="16">
        <f t="shared" si="0"/>
        <v>208176.16806174579</v>
      </c>
      <c r="O5" s="16">
        <f t="shared" si="0"/>
        <v>174113.78065757145</v>
      </c>
      <c r="P5" s="17">
        <f t="shared" ref="P5:P6" si="1">C5</f>
        <v>320000</v>
      </c>
      <c r="Q5" s="15">
        <f t="shared" ref="Q5:Q6" si="2">O14</f>
        <v>223694.41391986614</v>
      </c>
      <c r="R5" s="16">
        <f t="shared" ref="R5:AC5" si="3">Q14</f>
        <v>326179.53676360904</v>
      </c>
      <c r="S5" s="16">
        <f t="shared" si="3"/>
        <v>292175.13958128099</v>
      </c>
      <c r="T5" s="16">
        <f t="shared" si="3"/>
        <v>256394.93925309373</v>
      </c>
      <c r="U5" s="16">
        <f t="shared" si="3"/>
        <v>227870.19265776372</v>
      </c>
      <c r="V5" s="16">
        <f t="shared" si="3"/>
        <v>202918.63726057214</v>
      </c>
      <c r="W5" s="16">
        <f t="shared" si="3"/>
        <v>312287.72184603749</v>
      </c>
      <c r="X5" s="16">
        <f t="shared" si="3"/>
        <v>277141.20597222185</v>
      </c>
      <c r="Y5" s="16">
        <f t="shared" si="3"/>
        <v>247292.41078778455</v>
      </c>
      <c r="Z5" s="16">
        <f t="shared" si="3"/>
        <v>209064.43964464709</v>
      </c>
      <c r="AA5" s="16">
        <f t="shared" si="3"/>
        <v>268892.46324067784</v>
      </c>
      <c r="AB5" s="16">
        <f t="shared" si="3"/>
        <v>238555.69910625007</v>
      </c>
      <c r="AC5" s="16">
        <f t="shared" si="3"/>
        <v>203987.97160597114</v>
      </c>
      <c r="AD5" s="17">
        <f t="shared" ref="AD5:AD6" si="4">Q5</f>
        <v>223694.41391986614</v>
      </c>
    </row>
    <row r="6" spans="1:34" ht="15" customHeight="1" x14ac:dyDescent="0.2">
      <c r="A6" s="50"/>
      <c r="B6" s="18" t="s">
        <v>34</v>
      </c>
      <c r="C6" s="19">
        <v>245000</v>
      </c>
      <c r="D6" s="20">
        <f t="shared" ref="D6:O6" si="5">C15</f>
        <v>222386.5</v>
      </c>
      <c r="E6" s="20">
        <f t="shared" si="5"/>
        <v>200103.37270000001</v>
      </c>
      <c r="F6" s="20">
        <f t="shared" si="5"/>
        <v>178852.39451926001</v>
      </c>
      <c r="G6" s="20">
        <f t="shared" si="5"/>
        <v>160555.79455993971</v>
      </c>
      <c r="H6" s="20">
        <f t="shared" si="5"/>
        <v>142637.76788705043</v>
      </c>
      <c r="I6" s="20">
        <f t="shared" si="5"/>
        <v>180478.44441023827</v>
      </c>
      <c r="J6" s="20">
        <f t="shared" si="5"/>
        <v>159994.14096967623</v>
      </c>
      <c r="K6" s="20">
        <f t="shared" si="5"/>
        <v>191299.00869206717</v>
      </c>
      <c r="L6" s="20">
        <f t="shared" si="5"/>
        <v>168477.03695510357</v>
      </c>
      <c r="M6" s="20">
        <f t="shared" si="5"/>
        <v>150567.92792677606</v>
      </c>
      <c r="N6" s="20">
        <f t="shared" si="5"/>
        <v>203659.14962059911</v>
      </c>
      <c r="O6" s="20">
        <f t="shared" si="5"/>
        <v>184250.43266175603</v>
      </c>
      <c r="P6" s="21">
        <f t="shared" si="1"/>
        <v>245000</v>
      </c>
      <c r="Q6" s="19">
        <f t="shared" si="2"/>
        <v>166396.56573683186</v>
      </c>
      <c r="R6" s="20">
        <f t="shared" ref="R6:AC6" si="6">Q15</f>
        <v>226533.06573683186</v>
      </c>
      <c r="S6" s="20">
        <f t="shared" si="6"/>
        <v>207999.93843683187</v>
      </c>
      <c r="T6" s="20">
        <f t="shared" si="6"/>
        <v>188498.96025609187</v>
      </c>
      <c r="U6" s="20">
        <f t="shared" si="6"/>
        <v>172952.36029677157</v>
      </c>
      <c r="V6" s="20">
        <f t="shared" si="6"/>
        <v>159353.22633684133</v>
      </c>
      <c r="W6" s="20">
        <f t="shared" si="6"/>
        <v>144086.93167266028</v>
      </c>
      <c r="X6" s="20">
        <f t="shared" si="6"/>
        <v>224931.32513894376</v>
      </c>
      <c r="Y6" s="20">
        <f t="shared" si="6"/>
        <v>208663.0902415966</v>
      </c>
      <c r="Z6" s="20">
        <f t="shared" si="6"/>
        <v>187828.02435827345</v>
      </c>
      <c r="AA6" s="20">
        <f t="shared" si="6"/>
        <v>169212.13530681422</v>
      </c>
      <c r="AB6" s="20">
        <f t="shared" si="6"/>
        <v>227677.9468441052</v>
      </c>
      <c r="AC6" s="20">
        <f t="shared" si="6"/>
        <v>208837.79241350931</v>
      </c>
      <c r="AD6" s="21">
        <f t="shared" si="4"/>
        <v>166396.56573683186</v>
      </c>
    </row>
    <row r="7" spans="1:34" ht="15" customHeight="1" x14ac:dyDescent="0.2">
      <c r="A7" s="50"/>
      <c r="B7" s="14" t="s">
        <v>35</v>
      </c>
      <c r="C7" s="22">
        <v>39776</v>
      </c>
      <c r="D7" s="6">
        <v>39567.628799999999</v>
      </c>
      <c r="E7" s="6">
        <v>34648.864931839998</v>
      </c>
      <c r="F7" s="6">
        <v>30861.255547936798</v>
      </c>
      <c r="G7" s="6">
        <v>34462.23159766227</v>
      </c>
      <c r="H7" s="6">
        <v>34313.7683609593</v>
      </c>
      <c r="I7" s="6">
        <v>37132.475779224333</v>
      </c>
      <c r="J7" s="6">
        <v>32771.885373550751</v>
      </c>
      <c r="K7" s="6">
        <v>26324.086389247761</v>
      </c>
      <c r="L7" s="6">
        <v>36266.009746632801</v>
      </c>
      <c r="M7" s="6">
        <v>35699.625411200221</v>
      </c>
      <c r="N7" s="6">
        <v>34062.387404174355</v>
      </c>
      <c r="O7" s="6">
        <v>30419.366737705299</v>
      </c>
      <c r="P7" s="21">
        <f t="shared" ref="P7:P8" si="7">SUM(C7:O7)</f>
        <v>446305.58608013386</v>
      </c>
      <c r="Q7" s="23">
        <f t="shared" ref="Q7:AC7" si="8">Q8+(Q8*AVERAGE($C9:$I9,$L9:$O9))</f>
        <v>36445.351747579785</v>
      </c>
      <c r="R7" s="24">
        <f t="shared" si="8"/>
        <v>34004.397182328074</v>
      </c>
      <c r="S7" s="24">
        <f t="shared" si="8"/>
        <v>35780.200328187275</v>
      </c>
      <c r="T7" s="24">
        <f t="shared" si="8"/>
        <v>28524.74659533002</v>
      </c>
      <c r="U7" s="24">
        <f t="shared" si="8"/>
        <v>24951.555397191587</v>
      </c>
      <c r="V7" s="24">
        <f t="shared" si="8"/>
        <v>28010.445234640349</v>
      </c>
      <c r="W7" s="24">
        <f t="shared" si="8"/>
        <v>35146.515873815617</v>
      </c>
      <c r="X7" s="24">
        <f t="shared" si="8"/>
        <v>29848.795184437309</v>
      </c>
      <c r="Y7" s="24">
        <f t="shared" si="8"/>
        <v>38227.97114313746</v>
      </c>
      <c r="Z7" s="24">
        <f t="shared" si="8"/>
        <v>34156.247618715308</v>
      </c>
      <c r="AA7" s="24">
        <f t="shared" si="8"/>
        <v>30336.764134427754</v>
      </c>
      <c r="AB7" s="24">
        <f t="shared" si="8"/>
        <v>34567.727500278947</v>
      </c>
      <c r="AC7" s="24">
        <f t="shared" si="8"/>
        <v>29079.779580039329</v>
      </c>
      <c r="AD7" s="25">
        <f>SUM(Q7:AC7)</f>
        <v>419080.49752010882</v>
      </c>
      <c r="AF7" s="26"/>
    </row>
    <row r="8" spans="1:34" ht="15" customHeight="1" x14ac:dyDescent="0.2">
      <c r="A8" s="50"/>
      <c r="B8" s="18" t="s">
        <v>36</v>
      </c>
      <c r="C8" s="19">
        <v>22613.5</v>
      </c>
      <c r="D8" s="20">
        <v>22283.1273</v>
      </c>
      <c r="E8" s="20">
        <v>21250.97818074</v>
      </c>
      <c r="F8" s="20">
        <v>18296.599959320298</v>
      </c>
      <c r="G8" s="20">
        <v>17918.026672889271</v>
      </c>
      <c r="H8" s="20">
        <v>17159.323476812169</v>
      </c>
      <c r="I8" s="20">
        <v>20484.303440562046</v>
      </c>
      <c r="J8" s="20">
        <v>23695.132277609049</v>
      </c>
      <c r="K8" s="20">
        <v>22821.971736963613</v>
      </c>
      <c r="L8" s="20">
        <v>17909.109028327512</v>
      </c>
      <c r="M8" s="20">
        <v>16908.778306176951</v>
      </c>
      <c r="N8" s="20">
        <v>19408.716958843095</v>
      </c>
      <c r="O8" s="20">
        <v>17853.866924924158</v>
      </c>
      <c r="P8" s="21">
        <f t="shared" si="7"/>
        <v>258603.43426316814</v>
      </c>
      <c r="Q8" s="19">
        <v>19863.5</v>
      </c>
      <c r="R8" s="20">
        <v>18533.1273</v>
      </c>
      <c r="S8" s="20">
        <v>19500.97818074</v>
      </c>
      <c r="T8" s="20">
        <v>15546.599959320298</v>
      </c>
      <c r="U8" s="20">
        <v>13599.133959930237</v>
      </c>
      <c r="V8" s="20">
        <v>15266.294664181043</v>
      </c>
      <c r="W8" s="20">
        <v>19155.606533716527</v>
      </c>
      <c r="X8" s="20">
        <v>16268.234897347178</v>
      </c>
      <c r="Y8" s="20">
        <v>20835.065883323139</v>
      </c>
      <c r="Z8" s="20">
        <v>18615.889051459242</v>
      </c>
      <c r="AA8" s="20">
        <v>16534.188462709018</v>
      </c>
      <c r="AB8" s="20">
        <v>18840.154430595885</v>
      </c>
      <c r="AC8" s="20">
        <v>15849.104864970042</v>
      </c>
      <c r="AD8" s="21">
        <f t="shared" ref="AD7:AD8" si="9">SUM(Q8:AC8)</f>
        <v>228407.87818829261</v>
      </c>
      <c r="AF8" s="26"/>
    </row>
    <row r="9" spans="1:34" ht="15" customHeight="1" x14ac:dyDescent="0.2">
      <c r="A9" s="50"/>
      <c r="B9" s="18" t="s">
        <v>37</v>
      </c>
      <c r="C9" s="27">
        <f t="shared" ref="C9:AD9" si="10">C7/C8-1</f>
        <v>0.75894930019678508</v>
      </c>
      <c r="D9" s="28">
        <f t="shared" si="10"/>
        <v>0.7756766484029376</v>
      </c>
      <c r="E9" s="28">
        <f t="shared" si="10"/>
        <v>0.63045976694111205</v>
      </c>
      <c r="F9" s="28">
        <f t="shared" si="10"/>
        <v>0.68672079055956292</v>
      </c>
      <c r="G9" s="28">
        <f t="shared" si="10"/>
        <v>0.92332739686145682</v>
      </c>
      <c r="H9" s="28">
        <f t="shared" si="10"/>
        <v>0.99971568851932702</v>
      </c>
      <c r="I9" s="28">
        <f t="shared" si="10"/>
        <v>0.81272826225061512</v>
      </c>
      <c r="J9" s="28">
        <f t="shared" si="10"/>
        <v>0.38306403988800986</v>
      </c>
      <c r="K9" s="28">
        <f t="shared" si="10"/>
        <v>0.15345364075672507</v>
      </c>
      <c r="L9" s="28">
        <f t="shared" si="10"/>
        <v>1.0250035716053483</v>
      </c>
      <c r="M9" s="28">
        <f t="shared" si="10"/>
        <v>1.1113072017839856</v>
      </c>
      <c r="N9" s="28">
        <f t="shared" si="10"/>
        <v>0.75500459285407229</v>
      </c>
      <c r="O9" s="28">
        <f t="shared" si="10"/>
        <v>0.70379710264556694</v>
      </c>
      <c r="P9" s="29">
        <f t="shared" si="10"/>
        <v>0.72583008169160812</v>
      </c>
      <c r="Q9" s="27">
        <f t="shared" si="10"/>
        <v>0.8347900293291608</v>
      </c>
      <c r="R9" s="28">
        <f t="shared" si="10"/>
        <v>0.83479002932916102</v>
      </c>
      <c r="S9" s="28">
        <f t="shared" si="10"/>
        <v>0.83479002932916102</v>
      </c>
      <c r="T9" s="28">
        <f t="shared" si="10"/>
        <v>0.8347900293291608</v>
      </c>
      <c r="U9" s="28">
        <f t="shared" si="10"/>
        <v>0.8347900293291608</v>
      </c>
      <c r="V9" s="28">
        <f t="shared" si="10"/>
        <v>0.8347900293291608</v>
      </c>
      <c r="W9" s="28">
        <f t="shared" si="10"/>
        <v>0.83479002932916102</v>
      </c>
      <c r="X9" s="28">
        <f t="shared" si="10"/>
        <v>0.83479002932916102</v>
      </c>
      <c r="Y9" s="28">
        <f t="shared" si="10"/>
        <v>0.8347900293291608</v>
      </c>
      <c r="Z9" s="28">
        <f t="shared" si="10"/>
        <v>0.8347900293291608</v>
      </c>
      <c r="AA9" s="28">
        <f t="shared" si="10"/>
        <v>0.83479002932916102</v>
      </c>
      <c r="AB9" s="28">
        <f t="shared" si="10"/>
        <v>0.83479002932916102</v>
      </c>
      <c r="AC9" s="28">
        <f t="shared" si="10"/>
        <v>0.8347900293291608</v>
      </c>
      <c r="AD9" s="30">
        <f t="shared" si="10"/>
        <v>0.83479002932916102</v>
      </c>
      <c r="AF9" s="26"/>
    </row>
    <row r="10" spans="1:34" ht="15" hidden="1" customHeight="1" outlineLevel="1" x14ac:dyDescent="0.2">
      <c r="A10" s="50"/>
      <c r="B10" s="31" t="s">
        <v>38</v>
      </c>
      <c r="C10" s="32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>
        <f t="shared" ref="P10:P13" si="11">SUM(C10:O10)</f>
        <v>0</v>
      </c>
      <c r="Q10" s="32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4">
        <f t="shared" ref="AD10:AD13" si="12">SUM(Q10:AC10)</f>
        <v>0</v>
      </c>
      <c r="AE10" s="31"/>
      <c r="AF10" s="26"/>
    </row>
    <row r="11" spans="1:34" ht="15" hidden="1" customHeight="1" outlineLevel="1" x14ac:dyDescent="0.2">
      <c r="A11" s="50"/>
      <c r="B11" s="35" t="s">
        <v>39</v>
      </c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4">
        <f t="shared" si="11"/>
        <v>0</v>
      </c>
      <c r="Q11" s="36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4">
        <f t="shared" si="12"/>
        <v>0</v>
      </c>
      <c r="AE11" s="31"/>
      <c r="AF11" s="26"/>
    </row>
    <row r="12" spans="1:34" ht="15" customHeight="1" collapsed="1" x14ac:dyDescent="0.2">
      <c r="A12" s="50"/>
      <c r="B12" s="14" t="s">
        <v>40</v>
      </c>
      <c r="C12" s="22"/>
      <c r="D12" s="6"/>
      <c r="E12" s="6"/>
      <c r="F12" s="6">
        <v>70000</v>
      </c>
      <c r="G12" s="6"/>
      <c r="H12" s="6"/>
      <c r="I12" s="6"/>
      <c r="J12" s="6"/>
      <c r="K12" s="6">
        <v>200000</v>
      </c>
      <c r="L12" s="6"/>
      <c r="M12" s="6"/>
      <c r="N12" s="6"/>
      <c r="O12" s="6">
        <v>80000</v>
      </c>
      <c r="P12" s="21">
        <f t="shared" si="11"/>
        <v>350000</v>
      </c>
      <c r="Q12" s="24">
        <f>(Q2-Q5)+R7+S7+T7+U7</f>
        <v>138930.47459132265</v>
      </c>
      <c r="R12" s="24"/>
      <c r="S12" s="24"/>
      <c r="T12" s="24"/>
      <c r="U12" s="24"/>
      <c r="V12" s="24">
        <f>W7+X7+Y7+Z7</f>
        <v>137379.5298201057</v>
      </c>
      <c r="W12" s="24"/>
      <c r="X12" s="24"/>
      <c r="Y12" s="24"/>
      <c r="Z12" s="24">
        <f>AA7+AB7+AC7</f>
        <v>93984.271214746026</v>
      </c>
      <c r="AA12" s="24"/>
      <c r="AB12" s="24"/>
      <c r="AC12" s="24">
        <f>Z12</f>
        <v>93984.271214746026</v>
      </c>
      <c r="AD12" s="25">
        <f t="shared" si="12"/>
        <v>464278.54684092046</v>
      </c>
      <c r="AF12" s="26"/>
    </row>
    <row r="13" spans="1:34" ht="15" customHeight="1" x14ac:dyDescent="0.2">
      <c r="A13" s="50"/>
      <c r="B13" s="18" t="s">
        <v>41</v>
      </c>
      <c r="C13" s="19"/>
      <c r="D13" s="20"/>
      <c r="E13" s="20"/>
      <c r="F13" s="20"/>
      <c r="G13" s="20"/>
      <c r="H13" s="20">
        <v>55000</v>
      </c>
      <c r="I13" s="20"/>
      <c r="J13" s="20">
        <v>55000</v>
      </c>
      <c r="K13" s="20"/>
      <c r="L13" s="20"/>
      <c r="M13" s="20">
        <v>70000</v>
      </c>
      <c r="N13" s="20"/>
      <c r="O13" s="20"/>
      <c r="P13" s="21">
        <f t="shared" si="11"/>
        <v>180000</v>
      </c>
      <c r="Q13" s="19">
        <v>80000</v>
      </c>
      <c r="R13" s="20"/>
      <c r="S13" s="20"/>
      <c r="T13" s="20"/>
      <c r="U13" s="20"/>
      <c r="V13" s="20"/>
      <c r="W13" s="20">
        <v>100000</v>
      </c>
      <c r="X13" s="20"/>
      <c r="Y13" s="20"/>
      <c r="Z13" s="20"/>
      <c r="AA13" s="20">
        <v>75000</v>
      </c>
      <c r="AB13" s="20"/>
      <c r="AC13" s="20"/>
      <c r="AD13" s="21">
        <f t="shared" si="12"/>
        <v>255000</v>
      </c>
    </row>
    <row r="14" spans="1:34" ht="15" customHeight="1" x14ac:dyDescent="0.2">
      <c r="A14" s="50"/>
      <c r="B14" s="14" t="s">
        <v>42</v>
      </c>
      <c r="C14" s="22">
        <f t="shared" ref="C14:O14" si="13">C5-C7-C10+C12</f>
        <v>280224</v>
      </c>
      <c r="D14" s="6">
        <f t="shared" si="13"/>
        <v>240656.37119999999</v>
      </c>
      <c r="E14" s="6">
        <f t="shared" si="13"/>
        <v>206007.50626816001</v>
      </c>
      <c r="F14" s="6">
        <f t="shared" si="13"/>
        <v>245146.25072022321</v>
      </c>
      <c r="G14" s="6">
        <f t="shared" si="13"/>
        <v>210684.01912256095</v>
      </c>
      <c r="H14" s="6">
        <f t="shared" si="13"/>
        <v>176370.25076160164</v>
      </c>
      <c r="I14" s="6">
        <f t="shared" si="13"/>
        <v>139237.7749823773</v>
      </c>
      <c r="J14" s="6">
        <f t="shared" si="13"/>
        <v>106465.88960882655</v>
      </c>
      <c r="K14" s="6">
        <f t="shared" si="13"/>
        <v>280141.80321957881</v>
      </c>
      <c r="L14" s="6">
        <f t="shared" si="13"/>
        <v>243875.79347294601</v>
      </c>
      <c r="M14" s="6">
        <f t="shared" si="13"/>
        <v>208176.16806174579</v>
      </c>
      <c r="N14" s="6">
        <f t="shared" si="13"/>
        <v>174113.78065757145</v>
      </c>
      <c r="O14" s="6">
        <f t="shared" si="13"/>
        <v>223694.41391986614</v>
      </c>
      <c r="P14" s="21">
        <f t="shared" ref="P14:P15" si="14">O14</f>
        <v>223694.41391986614</v>
      </c>
      <c r="Q14" s="22">
        <f t="shared" ref="Q14:AC14" si="15">Q5-Q7-Q10+Q12</f>
        <v>326179.53676360904</v>
      </c>
      <c r="R14" s="6">
        <f t="shared" si="15"/>
        <v>292175.13958128099</v>
      </c>
      <c r="S14" s="6">
        <f t="shared" si="15"/>
        <v>256394.93925309373</v>
      </c>
      <c r="T14" s="6">
        <f t="shared" si="15"/>
        <v>227870.19265776372</v>
      </c>
      <c r="U14" s="6">
        <f t="shared" si="15"/>
        <v>202918.63726057214</v>
      </c>
      <c r="V14" s="6">
        <f t="shared" si="15"/>
        <v>312287.72184603749</v>
      </c>
      <c r="W14" s="6">
        <f t="shared" si="15"/>
        <v>277141.20597222185</v>
      </c>
      <c r="X14" s="6">
        <f t="shared" si="15"/>
        <v>247292.41078778455</v>
      </c>
      <c r="Y14" s="6">
        <f t="shared" si="15"/>
        <v>209064.43964464709</v>
      </c>
      <c r="Z14" s="6">
        <f t="shared" si="15"/>
        <v>268892.46324067784</v>
      </c>
      <c r="AA14" s="6">
        <f t="shared" si="15"/>
        <v>238555.69910625007</v>
      </c>
      <c r="AB14" s="6">
        <f t="shared" si="15"/>
        <v>203987.97160597114</v>
      </c>
      <c r="AC14" s="6">
        <f t="shared" si="15"/>
        <v>268892.46324067784</v>
      </c>
      <c r="AD14" s="21">
        <f t="shared" ref="AD14:AD15" si="16">AC14</f>
        <v>268892.46324067784</v>
      </c>
    </row>
    <row r="15" spans="1:34" ht="15" customHeight="1" x14ac:dyDescent="0.2">
      <c r="A15" s="51"/>
      <c r="B15" s="18" t="s">
        <v>43</v>
      </c>
      <c r="C15" s="38">
        <f t="shared" ref="C15:O15" si="17">C6-C8-C11+C13</f>
        <v>222386.5</v>
      </c>
      <c r="D15" s="39">
        <f t="shared" si="17"/>
        <v>200103.37270000001</v>
      </c>
      <c r="E15" s="39">
        <f t="shared" si="17"/>
        <v>178852.39451926001</v>
      </c>
      <c r="F15" s="39">
        <f t="shared" si="17"/>
        <v>160555.79455993971</v>
      </c>
      <c r="G15" s="39">
        <f t="shared" si="17"/>
        <v>142637.76788705043</v>
      </c>
      <c r="H15" s="39">
        <f t="shared" si="17"/>
        <v>180478.44441023827</v>
      </c>
      <c r="I15" s="39">
        <f t="shared" si="17"/>
        <v>159994.14096967623</v>
      </c>
      <c r="J15" s="39">
        <f t="shared" si="17"/>
        <v>191299.00869206717</v>
      </c>
      <c r="K15" s="39">
        <f t="shared" si="17"/>
        <v>168477.03695510357</v>
      </c>
      <c r="L15" s="39">
        <f t="shared" si="17"/>
        <v>150567.92792677606</v>
      </c>
      <c r="M15" s="39">
        <f t="shared" si="17"/>
        <v>203659.14962059911</v>
      </c>
      <c r="N15" s="39">
        <f t="shared" si="17"/>
        <v>184250.43266175603</v>
      </c>
      <c r="O15" s="39">
        <f t="shared" si="17"/>
        <v>166396.56573683186</v>
      </c>
      <c r="P15" s="40">
        <f t="shared" si="14"/>
        <v>166396.56573683186</v>
      </c>
      <c r="Q15" s="38">
        <f t="shared" ref="Q15:AC15" si="18">Q6-Q8-Q11+Q13</f>
        <v>226533.06573683186</v>
      </c>
      <c r="R15" s="39">
        <f t="shared" si="18"/>
        <v>207999.93843683187</v>
      </c>
      <c r="S15" s="39">
        <f t="shared" si="18"/>
        <v>188498.96025609187</v>
      </c>
      <c r="T15" s="39">
        <f t="shared" si="18"/>
        <v>172952.36029677157</v>
      </c>
      <c r="U15" s="39">
        <f t="shared" si="18"/>
        <v>159353.22633684133</v>
      </c>
      <c r="V15" s="39">
        <f t="shared" si="18"/>
        <v>144086.93167266028</v>
      </c>
      <c r="W15" s="39">
        <f t="shared" si="18"/>
        <v>224931.32513894376</v>
      </c>
      <c r="X15" s="39">
        <f t="shared" si="18"/>
        <v>208663.0902415966</v>
      </c>
      <c r="Y15" s="39">
        <f t="shared" si="18"/>
        <v>187828.02435827345</v>
      </c>
      <c r="Z15" s="39">
        <f t="shared" si="18"/>
        <v>169212.13530681422</v>
      </c>
      <c r="AA15" s="39">
        <f t="shared" si="18"/>
        <v>227677.9468441052</v>
      </c>
      <c r="AB15" s="39">
        <f t="shared" si="18"/>
        <v>208837.79241350931</v>
      </c>
      <c r="AC15" s="39">
        <f t="shared" si="18"/>
        <v>192988.68754853925</v>
      </c>
      <c r="AD15" s="40">
        <f t="shared" si="16"/>
        <v>192988.68754853925</v>
      </c>
    </row>
    <row r="16" spans="1:34" ht="15" customHeight="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ht="15" customHeight="1" x14ac:dyDescent="0.2">
      <c r="B17" s="14" t="s">
        <v>44</v>
      </c>
      <c r="C17" s="41">
        <f t="shared" ref="C17:O17" si="19">AVERAGE(C5,C14)/C7</f>
        <v>7.5450522928399035</v>
      </c>
      <c r="D17" s="41">
        <f t="shared" si="19"/>
        <v>6.5821529745042495</v>
      </c>
      <c r="E17" s="41">
        <f t="shared" si="19"/>
        <v>6.4455773420979465</v>
      </c>
      <c r="F17" s="41">
        <f t="shared" si="19"/>
        <v>7.3093875958417502</v>
      </c>
      <c r="G17" s="41">
        <f t="shared" si="19"/>
        <v>6.6134758068555435</v>
      </c>
      <c r="H17" s="41">
        <f t="shared" si="19"/>
        <v>5.6399266004915969</v>
      </c>
      <c r="I17" s="41">
        <f t="shared" si="19"/>
        <v>4.2497573770796349</v>
      </c>
      <c r="J17" s="41">
        <f t="shared" si="19"/>
        <v>3.7486958987947676</v>
      </c>
      <c r="K17" s="41">
        <f t="shared" si="19"/>
        <v>7.3432309693816711</v>
      </c>
      <c r="L17" s="41">
        <f t="shared" si="19"/>
        <v>7.2246381715757746</v>
      </c>
      <c r="M17" s="41">
        <f t="shared" si="19"/>
        <v>6.3313263980756966</v>
      </c>
      <c r="N17" s="41">
        <f t="shared" si="19"/>
        <v>5.6116141270894513</v>
      </c>
      <c r="O17" s="41">
        <f t="shared" si="19"/>
        <v>6.5387323478425321</v>
      </c>
      <c r="P17" s="42">
        <f t="shared" ref="P17:P20" si="20">AVERAGE(C17:O17)</f>
        <v>6.2448898386515781</v>
      </c>
      <c r="Q17" s="41">
        <f t="shared" ref="Q17:AC17" si="21">AVERAGE(Q5,Q14)/Q7</f>
        <v>7.5438145650493071</v>
      </c>
      <c r="R17" s="41">
        <f t="shared" si="21"/>
        <v>9.0922752288378472</v>
      </c>
      <c r="S17" s="41">
        <f t="shared" si="21"/>
        <v>7.6658329719050897</v>
      </c>
      <c r="T17" s="41">
        <f t="shared" si="21"/>
        <v>8.4885089214103626</v>
      </c>
      <c r="U17" s="41">
        <f t="shared" si="21"/>
        <v>8.6325045284917028</v>
      </c>
      <c r="V17" s="41">
        <f t="shared" si="21"/>
        <v>9.1966827872742449</v>
      </c>
      <c r="W17" s="41">
        <f t="shared" si="21"/>
        <v>8.3853109357190618</v>
      </c>
      <c r="X17" s="41">
        <f t="shared" si="21"/>
        <v>8.7848372693018746</v>
      </c>
      <c r="Y17" s="41">
        <f t="shared" si="21"/>
        <v>5.9688866134654273</v>
      </c>
      <c r="Z17" s="41">
        <f t="shared" si="21"/>
        <v>6.9966248667116018</v>
      </c>
      <c r="AA17" s="41">
        <f t="shared" si="21"/>
        <v>8.3635841993287787</v>
      </c>
      <c r="AB17" s="41">
        <f t="shared" si="21"/>
        <v>6.401110265473049</v>
      </c>
      <c r="AC17" s="41">
        <f t="shared" si="21"/>
        <v>8.1307431087139168</v>
      </c>
      <c r="AD17" s="42">
        <f t="shared" ref="AD17:AD20" si="22">AVERAGE(Q17:AC17)</f>
        <v>7.9731320201294045</v>
      </c>
    </row>
    <row r="18" spans="2:30" ht="15" customHeight="1" x14ac:dyDescent="0.2">
      <c r="B18" s="14" t="s">
        <v>45</v>
      </c>
      <c r="C18" s="43">
        <f t="shared" ref="C18:O18" si="23">C7/C5</f>
        <v>0.12429999999999999</v>
      </c>
      <c r="D18" s="43">
        <f t="shared" si="23"/>
        <v>0.14119999999999999</v>
      </c>
      <c r="E18" s="43">
        <f t="shared" si="23"/>
        <v>0.14397651206601422</v>
      </c>
      <c r="F18" s="43">
        <f t="shared" si="23"/>
        <v>0.14980646145856791</v>
      </c>
      <c r="G18" s="43">
        <f t="shared" si="23"/>
        <v>0.14057825276305289</v>
      </c>
      <c r="H18" s="43">
        <f t="shared" si="23"/>
        <v>0.16286839649189527</v>
      </c>
      <c r="I18" s="43">
        <f t="shared" si="23"/>
        <v>0.21053706970919958</v>
      </c>
      <c r="J18" s="43">
        <f t="shared" si="23"/>
        <v>0.23536633918272926</v>
      </c>
      <c r="K18" s="43">
        <f t="shared" si="23"/>
        <v>0.24725371183171294</v>
      </c>
      <c r="L18" s="43">
        <f t="shared" si="23"/>
        <v>0.12945590172490976</v>
      </c>
      <c r="M18" s="43">
        <f t="shared" si="23"/>
        <v>0.14638445621361149</v>
      </c>
      <c r="N18" s="43">
        <f t="shared" si="23"/>
        <v>0.16362289555676388</v>
      </c>
      <c r="O18" s="43">
        <f t="shared" si="23"/>
        <v>0.17470970202830119</v>
      </c>
      <c r="P18" s="44">
        <f t="shared" si="20"/>
        <v>0.16692766915590446</v>
      </c>
      <c r="Q18" s="43">
        <f t="shared" ref="Q18:AC18" si="24">Q7/Q5</f>
        <v>0.16292472891448945</v>
      </c>
      <c r="R18" s="43">
        <f t="shared" si="24"/>
        <v>0.10425055329872505</v>
      </c>
      <c r="S18" s="43">
        <f t="shared" si="24"/>
        <v>0.12246148108105373</v>
      </c>
      <c r="T18" s="43">
        <f t="shared" si="24"/>
        <v>0.11125315764197882</v>
      </c>
      <c r="U18" s="43">
        <f t="shared" si="24"/>
        <v>0.10949898758661301</v>
      </c>
      <c r="V18" s="43">
        <f t="shared" si="24"/>
        <v>0.13803781462750284</v>
      </c>
      <c r="W18" s="43">
        <f t="shared" si="24"/>
        <v>0.11254530170463561</v>
      </c>
      <c r="X18" s="43">
        <f t="shared" si="24"/>
        <v>0.10770247996766343</v>
      </c>
      <c r="Y18" s="43">
        <f t="shared" si="24"/>
        <v>0.1545861072782497</v>
      </c>
      <c r="Z18" s="43">
        <f t="shared" si="24"/>
        <v>0.1633766492129014</v>
      </c>
      <c r="AA18" s="43">
        <f t="shared" si="24"/>
        <v>0.11282117679614619</v>
      </c>
      <c r="AB18" s="43">
        <f t="shared" si="24"/>
        <v>0.14490421997792163</v>
      </c>
      <c r="AC18" s="43">
        <f t="shared" si="24"/>
        <v>0.14255634462707753</v>
      </c>
      <c r="AD18" s="44">
        <f t="shared" si="22"/>
        <v>0.12976300020884296</v>
      </c>
    </row>
    <row r="19" spans="2:30" ht="15" customHeight="1" x14ac:dyDescent="0.2">
      <c r="B19" s="18" t="s">
        <v>46</v>
      </c>
      <c r="C19" s="45">
        <f t="shared" ref="C19:O19" si="25">AVERAGE(C6,C15)/C8</f>
        <v>10.334236186348862</v>
      </c>
      <c r="D19" s="45">
        <f t="shared" si="25"/>
        <v>9.4800399201596814</v>
      </c>
      <c r="E19" s="45">
        <f t="shared" si="25"/>
        <v>8.9161958568738235</v>
      </c>
      <c r="F19" s="45">
        <f t="shared" si="25"/>
        <v>9.2751710654936463</v>
      </c>
      <c r="G19" s="45">
        <f t="shared" si="25"/>
        <v>8.4605734767025105</v>
      </c>
      <c r="H19" s="45">
        <f t="shared" si="25"/>
        <v>9.4151792386781405</v>
      </c>
      <c r="I19" s="45">
        <f t="shared" si="25"/>
        <v>8.3105726872246688</v>
      </c>
      <c r="J19" s="45">
        <f t="shared" si="25"/>
        <v>7.4127703856226494</v>
      </c>
      <c r="K19" s="45">
        <f t="shared" si="25"/>
        <v>7.8822296730930432</v>
      </c>
      <c r="L19" s="45">
        <f t="shared" si="25"/>
        <v>8.9073377234242699</v>
      </c>
      <c r="M19" s="45">
        <f t="shared" si="25"/>
        <v>10.474650241820616</v>
      </c>
      <c r="N19" s="45">
        <f t="shared" si="25"/>
        <v>9.9931794333683115</v>
      </c>
      <c r="O19" s="45">
        <f t="shared" si="25"/>
        <v>9.8199174406604754</v>
      </c>
      <c r="P19" s="42">
        <f t="shared" si="20"/>
        <v>9.129388717651592</v>
      </c>
      <c r="Q19" s="45">
        <f t="shared" ref="Q19:AC19" si="26">AVERAGE(Q6,Q15)/Q8</f>
        <v>9.8907451223012988</v>
      </c>
      <c r="R19" s="45">
        <f t="shared" si="26"/>
        <v>11.723143027611528</v>
      </c>
      <c r="S19" s="45">
        <f t="shared" si="26"/>
        <v>10.166128463353777</v>
      </c>
      <c r="T19" s="45">
        <f t="shared" si="26"/>
        <v>11.624770737609762</v>
      </c>
      <c r="U19" s="45">
        <f t="shared" si="26"/>
        <v>12.21789518408853</v>
      </c>
      <c r="V19" s="45">
        <f t="shared" si="26"/>
        <v>9.9382386061712911</v>
      </c>
      <c r="W19" s="45">
        <f t="shared" si="26"/>
        <v>9.6321214408450242</v>
      </c>
      <c r="X19" s="45">
        <f t="shared" si="26"/>
        <v>13.326412426318161</v>
      </c>
      <c r="Y19" s="45">
        <f t="shared" si="26"/>
        <v>9.5149954605430498</v>
      </c>
      <c r="Z19" s="45">
        <f t="shared" si="26"/>
        <v>9.5896617851055694</v>
      </c>
      <c r="AA19" s="45">
        <f t="shared" si="26"/>
        <v>12.002103491382714</v>
      </c>
      <c r="AB19" s="45">
        <f t="shared" si="26"/>
        <v>11.584717653607051</v>
      </c>
      <c r="AC19" s="45">
        <f t="shared" si="26"/>
        <v>12.676630112094601</v>
      </c>
      <c r="AD19" s="42">
        <f t="shared" si="22"/>
        <v>11.068274116233258</v>
      </c>
    </row>
    <row r="20" spans="2:30" ht="15" customHeight="1" x14ac:dyDescent="0.2">
      <c r="B20" s="18" t="s">
        <v>47</v>
      </c>
      <c r="C20" s="46">
        <f t="shared" ref="C20:O20" si="27">C8/C6</f>
        <v>9.2299999999999993E-2</v>
      </c>
      <c r="D20" s="46">
        <f t="shared" si="27"/>
        <v>0.1002</v>
      </c>
      <c r="E20" s="46">
        <f t="shared" si="27"/>
        <v>0.10619999999999999</v>
      </c>
      <c r="F20" s="46">
        <f t="shared" si="27"/>
        <v>0.10229999999999999</v>
      </c>
      <c r="G20" s="46">
        <f t="shared" si="27"/>
        <v>0.1116</v>
      </c>
      <c r="H20" s="46">
        <f t="shared" si="27"/>
        <v>0.12030000000000002</v>
      </c>
      <c r="I20" s="46">
        <f t="shared" si="27"/>
        <v>0.11350000000000002</v>
      </c>
      <c r="J20" s="46">
        <f t="shared" si="27"/>
        <v>0.14810000000000001</v>
      </c>
      <c r="K20" s="46">
        <f t="shared" si="27"/>
        <v>0.11929999999999999</v>
      </c>
      <c r="L20" s="46">
        <f t="shared" si="27"/>
        <v>0.10630000000000002</v>
      </c>
      <c r="M20" s="46">
        <f t="shared" si="27"/>
        <v>0.1123</v>
      </c>
      <c r="N20" s="46">
        <f t="shared" si="27"/>
        <v>9.5299999999999996E-2</v>
      </c>
      <c r="O20" s="46">
        <f t="shared" si="27"/>
        <v>9.6899999999999986E-2</v>
      </c>
      <c r="P20" s="44">
        <f t="shared" si="20"/>
        <v>0.10958461538461539</v>
      </c>
      <c r="Q20" s="46">
        <f t="shared" ref="Q20:AC20" si="28">Q8/Q6</f>
        <v>0.11937445891410736</v>
      </c>
      <c r="R20" s="46">
        <f t="shared" si="28"/>
        <v>8.1812018213404294E-2</v>
      </c>
      <c r="S20" s="46">
        <f t="shared" si="28"/>
        <v>9.3754730541241532E-2</v>
      </c>
      <c r="T20" s="46">
        <f t="shared" si="28"/>
        <v>8.2475786275950383E-2</v>
      </c>
      <c r="U20" s="46">
        <f t="shared" si="28"/>
        <v>7.8629363233871319E-2</v>
      </c>
      <c r="V20" s="46">
        <f t="shared" si="28"/>
        <v>9.5801603865309282E-2</v>
      </c>
      <c r="W20" s="46">
        <f t="shared" si="28"/>
        <v>0.13294478764552109</v>
      </c>
      <c r="X20" s="46">
        <f t="shared" si="28"/>
        <v>7.2325341467214588E-2</v>
      </c>
      <c r="Y20" s="46">
        <f t="shared" si="28"/>
        <v>9.985026992171761E-2</v>
      </c>
      <c r="Z20" s="46">
        <f t="shared" si="28"/>
        <v>9.9111349943980007E-2</v>
      </c>
      <c r="AA20" s="46">
        <f t="shared" si="28"/>
        <v>9.7712781844690677E-2</v>
      </c>
      <c r="AB20" s="46">
        <f t="shared" si="28"/>
        <v>8.2749140580998151E-2</v>
      </c>
      <c r="AC20" s="46">
        <f t="shared" si="28"/>
        <v>7.5891938340298198E-2</v>
      </c>
      <c r="AD20" s="44">
        <f t="shared" si="22"/>
        <v>9.3264120829869582E-2</v>
      </c>
    </row>
    <row r="21" spans="2:30" ht="14.25" customHeight="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2:30" ht="14.25" customHeight="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7" t="s">
        <v>48</v>
      </c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2:30" ht="14.25" customHeight="1" x14ac:dyDescent="0.2">
      <c r="C23" s="1"/>
      <c r="D23" s="1"/>
      <c r="E23" s="1"/>
      <c r="F23" s="1"/>
      <c r="G23" s="1"/>
      <c r="H23" s="1"/>
      <c r="I23" s="1"/>
      <c r="J23" s="6"/>
      <c r="K23" s="6"/>
      <c r="L23" s="1"/>
      <c r="M23" s="1"/>
      <c r="N23" s="1"/>
      <c r="O23" s="1"/>
      <c r="P23" s="1"/>
      <c r="Q23" s="47" t="s">
        <v>49</v>
      </c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spans="2:30" ht="14.25" customHeight="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14.25" customHeight="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0" ht="14.25" customHeight="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ht="14.25" customHeight="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ht="14.25" customHeight="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ht="14.25" customHeight="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2:30" ht="14.25" customHeight="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 ht="14.25" customHeight="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ht="14.25" customHeight="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3:30" ht="14.25" customHeight="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3:30" ht="14.2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3:30" ht="14.2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3:30" ht="14.2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3:30" ht="14.2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3:30" ht="14.2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3:30" ht="14.2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3:30" ht="14.25" customHeight="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3:30" ht="14.2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3:30" ht="14.2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3:30" ht="14.2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3:30" ht="14.2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3:30" ht="14.2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3:30" ht="14.2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3:30" ht="14.2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3:30" ht="14.2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3:30" ht="14.2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3:30" ht="14.2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3:30" ht="14.2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3:30" ht="14.2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3:30" ht="14.2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3:30" ht="14.2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ht="14.2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ht="14.25" customHeight="1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3:30" ht="14.25" customHeight="1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3:30" ht="14.2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3:30" ht="14.25" customHeight="1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3:30" ht="14.25" customHeight="1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3:30" ht="14.25" customHeight="1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3:30" ht="14.25" customHeight="1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3:30" ht="14.25" customHeight="1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3:30" ht="14.25" customHeight="1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3:30" ht="14.25" customHeight="1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3:30" ht="14.25" customHeight="1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3:30" ht="14.25" customHeight="1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3:30" ht="14.25" customHeight="1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3:30" ht="14.25" customHeight="1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3:30" ht="14.25" customHeight="1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3:30" ht="14.25" customHeight="1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3:30" ht="14.25" customHeight="1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3:30" ht="14.25" customHeight="1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3:30" ht="14.25" customHeight="1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ht="14.25" customHeight="1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3:30" ht="14.25" customHeight="1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3:30" ht="14.25" customHeight="1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3:30" ht="14.25" customHeight="1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3:30" ht="14.25" customHeight="1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3:30" ht="14.25" customHeight="1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3:30" ht="14.25" customHeight="1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3:30" ht="14.25" customHeight="1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3:30" ht="14.25" customHeight="1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3:30" ht="14.25" customHeight="1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3:30" ht="14.25" customHeight="1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3:30" ht="14.25" customHeight="1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3:30" ht="14.25" customHeight="1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3:30" ht="14.25" customHeight="1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3:30" ht="14.25" customHeight="1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3:30" ht="14.25" customHeight="1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3:30" ht="14.25" customHeight="1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3:30" ht="14.25" customHeight="1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3:30" ht="14.25" customHeight="1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3:30" ht="14.25" customHeight="1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3:30" ht="14.25" customHeight="1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3:30" ht="14.25" customHeight="1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3:30" ht="14.25" customHeight="1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3:30" ht="14.25" customHeight="1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3:30" ht="14.25" customHeight="1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3:30" ht="14.25" customHeight="1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3:30" ht="14.25" customHeight="1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3:30" ht="14.25" customHeight="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3:30" ht="14.25" customHeight="1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3:30" ht="14.25" customHeight="1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3:30" ht="14.25" customHeight="1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3:30" ht="14.25" customHeight="1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3:30" ht="14.25" customHeight="1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3:30" ht="14.25" customHeight="1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3:30" ht="14.25" customHeight="1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3:30" ht="14.25" customHeight="1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3:30" ht="14.25" customHeight="1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3:30" ht="14.25" customHeight="1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3:30" ht="14.25" customHeight="1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3:30" ht="14.25" customHeight="1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3:30" ht="14.25" customHeight="1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3:30" ht="14.25" customHeight="1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3:30" ht="14.25" customHeight="1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3:30" ht="14.25" customHeight="1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3:30" ht="14.25" customHeight="1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3:30" ht="14.25" customHeight="1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3:30" ht="14.25" customHeight="1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3:30" ht="14.25" customHeight="1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3:30" ht="14.25" customHeight="1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3:30" ht="14.25" customHeight="1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3:30" ht="14.25" customHeight="1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3:30" ht="14.25" customHeight="1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3:30" ht="14.25" customHeight="1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3:30" ht="14.25" customHeight="1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3:30" ht="14.25" customHeight="1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3:30" ht="14.25" customHeight="1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3:30" ht="14.25" customHeight="1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3:30" ht="14.25" customHeight="1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3:30" ht="14.25" customHeight="1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3:30" ht="14.25" customHeight="1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3:30" ht="14.25" customHeight="1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3:30" ht="14.25" customHeight="1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3:30" ht="14.25" customHeight="1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3:30" ht="14.25" customHeight="1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3:30" ht="14.25" customHeight="1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3:30" ht="14.25" customHeight="1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3:30" ht="14.25" customHeight="1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3:30" ht="14.25" customHeight="1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3:30" ht="14.25" customHeight="1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3:30" ht="14.25" customHeight="1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3:30" ht="14.25" customHeight="1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3:30" ht="14.25" customHeight="1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3:30" ht="14.25" customHeight="1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3:30" ht="14.25" customHeight="1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3:30" ht="14.25" customHeight="1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3:30" ht="14.25" customHeight="1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3:30" ht="14.25" customHeight="1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3:30" ht="14.25" customHeight="1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3:30" ht="14.25" customHeight="1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3:30" ht="14.25" customHeight="1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3:30" ht="14.25" customHeight="1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3:30" ht="14.25" customHeight="1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3:30" ht="14.25" customHeight="1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3:30" ht="14.25" customHeight="1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3:30" ht="14.25" customHeight="1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3:30" ht="14.25" customHeight="1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3:30" ht="14.25" customHeight="1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3:30" ht="14.25" customHeight="1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3:30" ht="14.25" customHeight="1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3:30" ht="14.25" customHeight="1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3:30" ht="14.25" customHeight="1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3:30" ht="14.25" customHeight="1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3:30" ht="14.25" customHeight="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3:30" ht="14.25" customHeight="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3:30" ht="14.25" customHeight="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3:30" ht="14.25" customHeight="1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3:30" ht="14.25" customHeight="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3:30" ht="14.25" customHeight="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3:30" ht="14.25" customHeight="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3:30" ht="14.25" customHeight="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3:30" ht="14.25" customHeight="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3:30" ht="14.25" customHeight="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3:30" ht="14.25" customHeight="1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3:30" ht="14.25" customHeight="1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3:30" ht="14.25" customHeight="1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3:30" ht="14.25" customHeight="1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3:30" ht="14.25" customHeight="1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3:30" ht="14.25" customHeight="1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3:30" ht="14.25" customHeight="1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3:30" ht="14.25" customHeight="1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3:30" ht="14.25" customHeight="1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3:30" ht="14.25" customHeight="1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3:30" ht="14.25" customHeight="1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3:30" ht="14.25" customHeight="1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3:30" ht="14.25" customHeight="1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3:30" ht="14.25" customHeight="1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3:30" ht="14.25" customHeight="1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3:30" ht="14.25" customHeight="1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3:30" ht="14.25" customHeight="1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3:30" ht="14.25" customHeight="1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3:30" ht="14.25" customHeight="1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3:30" ht="14.25" customHeight="1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3:30" ht="14.25" customHeight="1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3:30" ht="14.25" customHeight="1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3:30" ht="14.25" customHeight="1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3:30" ht="14.25" customHeight="1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3:30" ht="14.25" customHeight="1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3:30" ht="14.2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3:30" ht="14.2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3:30" ht="14.2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3:30" ht="14.2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3:30" ht="14.2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3:30" ht="14.2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3:30" ht="14.2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3:30" ht="14.2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3:30" ht="14.2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3:30" ht="14.2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3:30" ht="14.2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3:30" ht="14.2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3:30" ht="14.2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3:30" ht="14.2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3:30" ht="14.2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3:30" ht="14.2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3:30" ht="14.2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3:30" ht="14.2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3:30" ht="14.2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3:30" ht="14.2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3:30" ht="14.2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3:30" ht="14.2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3:30" ht="14.2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3:30" ht="14.2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3:30" ht="14.2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3:30" ht="14.2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3:30" ht="14.2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3:30" ht="14.2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3:30" ht="14.2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3:30" ht="14.2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3:30" ht="14.2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3:30" ht="14.2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3:30" ht="14.2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3:30" ht="14.2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3:30" ht="14.25" customHeight="1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3:30" ht="14.25" customHeight="1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3:30" ht="14.25" customHeight="1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3:30" ht="14.25" customHeight="1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3:30" ht="14.25" customHeight="1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3:30" ht="14.25" customHeight="1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3:30" ht="14.25" customHeight="1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3:30" ht="14.25" customHeight="1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3:30" ht="14.25" customHeight="1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3:30" ht="14.25" customHeight="1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3:30" ht="14.25" customHeight="1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3:30" ht="14.25" customHeight="1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3:30" ht="14.25" customHeight="1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3:30" ht="14.25" customHeight="1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3:30" ht="14.25" customHeight="1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3:30" ht="14.25" customHeight="1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3:30" ht="14.25" customHeight="1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3:30" ht="14.25" customHeight="1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3:30" ht="14.25" customHeight="1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3:30" ht="14.25" customHeight="1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3:30" ht="14.25" customHeight="1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3:30" ht="14.25" customHeight="1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3:30" ht="14.25" customHeight="1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3:30" ht="14.25" customHeight="1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3:30" ht="14.25" customHeight="1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3:30" ht="14.25" customHeight="1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3:30" ht="14.25" customHeight="1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3:30" ht="14.25" customHeight="1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3:30" ht="14.25" customHeight="1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3:30" ht="14.25" customHeight="1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3:30" ht="14.25" customHeight="1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3:30" ht="14.25" customHeight="1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3:30" ht="14.25" customHeight="1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3:30" ht="14.25" customHeight="1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3:30" ht="14.25" customHeight="1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3:30" ht="14.25" customHeight="1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3:30" ht="14.25" customHeight="1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3:30" ht="14.25" customHeight="1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3:30" ht="14.25" customHeight="1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3:30" ht="14.25" customHeight="1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3:30" ht="14.25" customHeight="1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3:30" ht="14.25" customHeight="1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3:30" ht="14.25" customHeight="1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3:30" ht="14.25" customHeight="1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3:30" ht="14.25" customHeight="1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3:30" ht="14.25" customHeight="1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3:30" ht="14.25" customHeight="1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3:30" ht="14.25" customHeight="1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3:30" ht="14.25" customHeight="1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3:30" ht="14.25" customHeight="1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3:30" ht="14.25" customHeight="1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3:30" ht="14.25" customHeight="1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3:30" ht="14.25" customHeight="1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3:30" ht="14.25" customHeight="1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3:30" ht="14.25" customHeight="1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3:30" ht="14.25" customHeight="1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3:30" ht="14.25" customHeight="1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3:30" ht="14.25" customHeight="1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3:30" ht="14.25" customHeight="1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3:30" ht="14.25" customHeight="1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3:30" ht="14.25" customHeight="1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3:30" ht="14.25" customHeight="1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3:30" ht="14.25" customHeight="1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3:30" ht="14.25" customHeight="1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3:30" ht="14.25" customHeight="1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3:30" ht="14.25" customHeight="1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3:30" ht="14.25" customHeight="1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3:30" ht="14.25" customHeight="1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3:30" ht="14.25" customHeight="1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3:30" ht="14.25" customHeight="1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3:30" ht="14.25" customHeight="1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3:30" ht="14.25" customHeight="1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3:30" ht="14.25" customHeight="1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3:30" ht="14.25" customHeight="1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3:30" ht="14.25" customHeight="1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3:30" ht="14.25" customHeight="1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3:30" ht="14.25" customHeight="1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3:30" ht="14.25" customHeight="1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3:30" ht="14.25" customHeight="1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3:30" ht="14.25" customHeight="1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3:30" ht="14.25" customHeight="1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3:30" ht="14.25" customHeight="1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3:30" ht="14.25" customHeight="1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3:30" ht="14.25" customHeight="1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3:30" ht="14.25" customHeight="1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3:30" ht="14.25" customHeight="1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3:30" ht="14.25" customHeight="1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3:30" ht="14.25" customHeight="1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3:30" ht="14.25" customHeight="1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3:30" ht="14.25" customHeight="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3:30" ht="14.25" customHeight="1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3:30" ht="14.25" customHeight="1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3:30" ht="14.25" customHeight="1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3:30" ht="14.25" customHeight="1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3:30" ht="14.25" customHeight="1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3:30" ht="14.25" customHeight="1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3:30" ht="14.25" customHeight="1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3:30" ht="14.25" customHeight="1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3:30" ht="14.25" customHeight="1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3:30" ht="14.25" customHeight="1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3:30" ht="14.25" customHeight="1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3:30" ht="14.25" customHeight="1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3:30" ht="14.25" customHeight="1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3:30" ht="14.25" customHeight="1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3:30" ht="14.25" customHeight="1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3:30" ht="14.25" customHeight="1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3:30" ht="14.25" customHeight="1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3:30" ht="14.25" customHeight="1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3:30" ht="14.25" customHeight="1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3:30" ht="14.25" customHeight="1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3:30" ht="14.25" customHeight="1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3:30" ht="14.25" customHeight="1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3:30" ht="14.25" customHeight="1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3:30" ht="14.25" customHeight="1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3:30" ht="14.25" customHeight="1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3:30" ht="14.25" customHeight="1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3:30" ht="14.25" customHeight="1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3:30" ht="14.25" customHeight="1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3:30" ht="14.25" customHeight="1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3:30" ht="14.25" customHeight="1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3:30" ht="14.25" customHeight="1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3:30" ht="14.25" customHeight="1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3:30" ht="14.25" customHeight="1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3:30" ht="14.25" customHeight="1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3:30" ht="14.25" customHeight="1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3:30" ht="14.25" customHeight="1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3:30" ht="14.25" customHeight="1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3:30" ht="14.25" customHeight="1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3:30" ht="14.25" customHeight="1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3:30" ht="14.25" customHeight="1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3:30" ht="14.25" customHeight="1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3:30" ht="14.25" customHeight="1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3:30" ht="14.25" customHeight="1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3:30" ht="14.25" customHeight="1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3:30" ht="14.25" customHeight="1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3:30" ht="14.25" customHeight="1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3:30" ht="14.25" customHeight="1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3:30" ht="14.25" customHeight="1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3:30" ht="14.25" customHeight="1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3:30" ht="14.25" customHeight="1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3:30" ht="14.25" customHeight="1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3:30" ht="14.25" customHeight="1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3:30" ht="14.25" customHeight="1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3:30" ht="14.25" customHeight="1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3:30" ht="14.25" customHeight="1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3:30" ht="14.25" customHeight="1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3:30" ht="14.25" customHeight="1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3:30" ht="14.25" customHeight="1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3:30" ht="14.25" customHeight="1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3:30" ht="14.25" customHeight="1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3:30" ht="14.25" customHeight="1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3:30" ht="14.25" customHeight="1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3:30" ht="14.25" customHeight="1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3:30" ht="14.25" customHeight="1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3:30" ht="14.25" customHeight="1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3:30" ht="14.25" customHeight="1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3:30" ht="14.25" customHeight="1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3:30" ht="14.25" customHeight="1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3:30" ht="14.25" customHeight="1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3:30" ht="14.25" customHeight="1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3:30" ht="14.25" customHeight="1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3:30" ht="14.25" customHeight="1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3:30" ht="14.25" customHeight="1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3:30" ht="14.25" customHeight="1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3:30" ht="14.25" customHeight="1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3:30" ht="14.25" customHeight="1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3:30" ht="14.25" customHeight="1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3:30" ht="14.25" customHeight="1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3:30" ht="14.25" customHeight="1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3:30" ht="14.25" customHeight="1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3:30" ht="14.25" customHeight="1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3:30" ht="14.25" customHeight="1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3:30" ht="14.25" customHeight="1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3:30" ht="14.25" customHeight="1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3:30" ht="14.25" customHeight="1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3:30" ht="14.25" customHeight="1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3:30" ht="14.25" customHeight="1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3:30" ht="14.25" customHeight="1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3:30" ht="14.25" customHeight="1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3:30" ht="14.25" customHeight="1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3:30" ht="14.25" customHeight="1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3:30" ht="14.25" customHeight="1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3:30" ht="14.25" customHeight="1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3:30" ht="14.25" customHeight="1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3:30" ht="14.25" customHeight="1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3:30" ht="14.25" customHeight="1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3:30" ht="14.25" customHeight="1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3:30" ht="14.25" customHeight="1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3:30" ht="14.25" customHeight="1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3:30" ht="14.25" customHeight="1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3:30" ht="14.25" customHeight="1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3:30" ht="14.25" customHeight="1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3:30" ht="14.25" customHeight="1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3:30" ht="14.25" customHeight="1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3:30" ht="14.25" customHeight="1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3:30" ht="14.25" customHeight="1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3:30" ht="14.25" customHeight="1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3:30" ht="14.25" customHeight="1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3:30" ht="14.25" customHeight="1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3:30" ht="14.25" customHeight="1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3:30" ht="14.25" customHeight="1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3:30" ht="14.25" customHeight="1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3:30" ht="14.25" customHeight="1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3:30" ht="14.25" customHeight="1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3:30" ht="14.25" customHeight="1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3:30" ht="14.25" customHeight="1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3:30" ht="14.25" customHeight="1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3:30" ht="14.25" customHeight="1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3:30" ht="14.25" customHeight="1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3:30" ht="14.25" customHeight="1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3:30" ht="14.25" customHeight="1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3:30" ht="14.25" customHeight="1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3:30" ht="14.25" customHeight="1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3:30" ht="14.25" customHeight="1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3:30" ht="14.25" customHeight="1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3:30" ht="14.25" customHeight="1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3:30" ht="14.25" customHeight="1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3:30" ht="14.25" customHeight="1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3:30" ht="14.25" customHeight="1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3:30" ht="14.25" customHeight="1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3:30" ht="14.25" customHeight="1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3:30" ht="14.25" customHeight="1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3:30" ht="14.25" customHeight="1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3:30" ht="14.25" customHeight="1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3:30" ht="14.25" customHeight="1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3:30" ht="14.25" customHeight="1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3:30" ht="14.25" customHeight="1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3:30" ht="14.25" customHeight="1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3:30" ht="14.25" customHeight="1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3:30" ht="14.25" customHeight="1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3:30" ht="14.25" customHeight="1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3:30" ht="14.25" customHeight="1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3:30" ht="14.25" customHeight="1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3:30" ht="14.25" customHeight="1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3:30" ht="14.25" customHeight="1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3:30" ht="14.25" customHeight="1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3:30" ht="14.25" customHeight="1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3:30" ht="14.25" customHeight="1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3:30" ht="14.25" customHeight="1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3:30" ht="14.25" customHeight="1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3:30" ht="14.25" customHeight="1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3:30" ht="14.25" customHeight="1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3:30" ht="14.25" customHeight="1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3:30" ht="14.25" customHeight="1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3:30" ht="14.25" customHeight="1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3:30" ht="14.25" customHeight="1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3:30" ht="14.25" customHeight="1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3:30" ht="14.25" customHeight="1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3:30" ht="14.25" customHeight="1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3:30" ht="14.25" customHeight="1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3:30" ht="14.25" customHeight="1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3:30" ht="14.25" customHeight="1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3:30" ht="14.25" customHeight="1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3:30" ht="14.25" customHeight="1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3:30" ht="14.25" customHeight="1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3:30" ht="14.25" customHeight="1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3:30" ht="14.25" customHeight="1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3:30" ht="14.25" customHeight="1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3:30" ht="14.25" customHeight="1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3:30" ht="14.25" customHeight="1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3:30" ht="14.25" customHeight="1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3:30" ht="14.25" customHeight="1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3:30" ht="14.25" customHeight="1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3:30" ht="14.25" customHeight="1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3:30" ht="14.25" customHeight="1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3:30" ht="14.25" customHeight="1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3:30" ht="14.25" customHeight="1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3:30" ht="14.25" customHeight="1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3:30" ht="14.25" customHeight="1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3:30" ht="14.25" customHeight="1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3:30" ht="14.25" customHeight="1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3:30" ht="14.25" customHeight="1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3:30" ht="14.25" customHeight="1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3:30" ht="14.25" customHeight="1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3:30" ht="14.25" customHeight="1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3:30" ht="14.25" customHeight="1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3:30" ht="14.25" customHeight="1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3:30" ht="14.25" customHeight="1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3:30" ht="14.25" customHeight="1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3:30" ht="14.25" customHeight="1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3:30" ht="14.25" customHeight="1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3:30" ht="14.25" customHeight="1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3:30" ht="14.25" customHeight="1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3:30" ht="14.25" customHeight="1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3:30" ht="14.25" customHeight="1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3:30" ht="14.25" customHeight="1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3:30" ht="14.25" customHeight="1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3:30" ht="14.25" customHeight="1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3:30" ht="14.25" customHeight="1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3:30" ht="14.25" customHeight="1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3:30" ht="14.25" customHeight="1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3:30" ht="14.25" customHeight="1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3:30" ht="14.25" customHeight="1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3:30" ht="14.25" customHeight="1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3:30" ht="14.25" customHeight="1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3:30" ht="14.25" customHeight="1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3:30" ht="14.25" customHeight="1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3:30" ht="14.25" customHeight="1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3:30" ht="14.25" customHeight="1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3:30" ht="14.25" customHeight="1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3:30" ht="14.25" customHeight="1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3:30" ht="14.25" customHeight="1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3:30" ht="14.25" customHeight="1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3:30" ht="14.25" customHeight="1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3:30" ht="14.25" customHeight="1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3:30" ht="14.25" customHeight="1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3:30" ht="14.25" customHeight="1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3:30" ht="14.25" customHeight="1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3:30" ht="14.25" customHeight="1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3:30" ht="14.25" customHeight="1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3:30" ht="14.25" customHeight="1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3:30" ht="14.25" customHeight="1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3:30" ht="14.25" customHeight="1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3:30" ht="14.25" customHeight="1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3:30" ht="14.25" customHeight="1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3:30" ht="14.25" customHeight="1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3:30" ht="14.25" customHeight="1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3:30" ht="14.25" customHeight="1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3:30" ht="14.25" customHeight="1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3:30" ht="14.25" customHeight="1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3:30" ht="14.25" customHeight="1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3:30" ht="14.25" customHeight="1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3:30" ht="14.25" customHeight="1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3:30" ht="14.25" customHeight="1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3:30" ht="14.25" customHeight="1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3:30" ht="14.25" customHeight="1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3:30" ht="14.25" customHeight="1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3:30" ht="14.25" customHeight="1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3:30" ht="14.25" customHeight="1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3:30" ht="14.25" customHeight="1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3:30" ht="14.25" customHeight="1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3:30" ht="14.25" customHeight="1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3:30" ht="14.25" customHeight="1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3:30" ht="14.25" customHeight="1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3:30" ht="14.25" customHeight="1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3:30" ht="14.25" customHeight="1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3:30" ht="14.25" customHeight="1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3:30" ht="14.25" customHeight="1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3:30" ht="14.25" customHeight="1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3:30" ht="14.25" customHeight="1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3:30" ht="14.25" customHeight="1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3:30" ht="14.25" customHeight="1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3:30" ht="14.25" customHeight="1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3:30" ht="14.25" customHeight="1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3:30" ht="14.25" customHeight="1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3:30" ht="14.25" customHeight="1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3:30" ht="14.25" customHeight="1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3:30" ht="14.25" customHeight="1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3:30" ht="14.25" customHeight="1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3:30" ht="14.25" customHeight="1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3:30" ht="14.25" customHeight="1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3:30" ht="14.25" customHeight="1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3:30" ht="14.25" customHeight="1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3:30" ht="14.25" customHeight="1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3:30" ht="14.25" customHeight="1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3:30" ht="14.25" customHeight="1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3:30" ht="14.25" customHeight="1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3:30" ht="14.25" customHeight="1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3:30" ht="14.25" customHeight="1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3:30" ht="14.25" customHeight="1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3:30" ht="14.25" customHeight="1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3:30" ht="14.25" customHeight="1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3:30" ht="14.25" customHeight="1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3:30" ht="14.25" customHeight="1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3:30" ht="14.25" customHeight="1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3:30" ht="14.25" customHeight="1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3:30" ht="14.25" customHeight="1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3:30" ht="14.25" customHeight="1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3:30" ht="14.25" customHeight="1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3:30" ht="14.25" customHeight="1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3:30" ht="14.25" customHeight="1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3:30" ht="14.25" customHeight="1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3:30" ht="14.25" customHeight="1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3:30" ht="14.25" customHeight="1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3:30" ht="14.25" customHeight="1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3:30" ht="14.25" customHeight="1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3:30" ht="14.25" customHeight="1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3:30" ht="14.25" customHeight="1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3:30" ht="14.25" customHeight="1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3:30" ht="14.25" customHeight="1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3:30" ht="14.25" customHeight="1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3:30" ht="14.25" customHeight="1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3:30" ht="14.25" customHeight="1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3:30" ht="14.25" customHeight="1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3:30" ht="14.25" customHeight="1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3:30" ht="14.25" customHeight="1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3:30" ht="14.25" customHeight="1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3:30" ht="14.25" customHeight="1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3:30" ht="14.25" customHeight="1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3:30" ht="14.25" customHeight="1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3:30" ht="14.25" customHeight="1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3:30" ht="14.25" customHeight="1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3:30" ht="14.25" customHeight="1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3:30" ht="14.25" customHeight="1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3:30" ht="14.25" customHeight="1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3:30" ht="14.25" customHeight="1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3:30" ht="14.25" customHeight="1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3:30" ht="14.25" customHeight="1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3:30" ht="14.25" customHeight="1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3:30" ht="14.25" customHeight="1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3:30" ht="14.25" customHeight="1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3:30" ht="14.25" customHeight="1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3:30" ht="14.25" customHeight="1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3:30" ht="14.25" customHeight="1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3:30" ht="14.25" customHeight="1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3:30" ht="14.25" customHeight="1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3:30" ht="14.25" customHeight="1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3:30" ht="14.25" customHeight="1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3:30" ht="14.25" customHeight="1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3:30" ht="14.25" customHeight="1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3:30" ht="14.25" customHeight="1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3:30" ht="14.25" customHeight="1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3:30" ht="14.25" customHeight="1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3:30" ht="14.25" customHeight="1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3:30" ht="14.25" customHeight="1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3:30" ht="14.25" customHeight="1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3:30" ht="14.25" customHeight="1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3:30" ht="14.25" customHeight="1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3:30" ht="14.25" customHeight="1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3:30" ht="14.25" customHeight="1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3:30" ht="14.25" customHeight="1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3:30" ht="14.25" customHeight="1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3:30" ht="14.25" customHeight="1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3:30" ht="14.25" customHeight="1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3:30" ht="14.25" customHeight="1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3:30" ht="14.25" customHeight="1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3:30" ht="14.25" customHeight="1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3:30" ht="14.25" customHeight="1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3:30" ht="14.25" customHeight="1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3:30" ht="14.25" customHeight="1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3:30" ht="14.25" customHeight="1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3:30" ht="14.25" customHeight="1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3:30" ht="14.25" customHeight="1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3:30" ht="14.25" customHeight="1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3:30" ht="14.25" customHeight="1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3:30" ht="14.25" customHeight="1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3:30" ht="14.25" customHeight="1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3:30" ht="14.25" customHeight="1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3:30" ht="14.25" customHeight="1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3:30" ht="14.25" customHeight="1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3:30" ht="14.25" customHeight="1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3:30" ht="14.25" customHeight="1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3:30" ht="14.25" customHeight="1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3:30" ht="14.25" customHeight="1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3:30" ht="14.25" customHeight="1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3:30" ht="14.25" customHeight="1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3:30" ht="14.25" customHeight="1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3:30" ht="14.25" customHeight="1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3:30" ht="14.25" customHeight="1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3:30" ht="14.25" customHeight="1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3:30" ht="14.25" customHeight="1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3:30" ht="14.25" customHeight="1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3:30" ht="14.25" customHeight="1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3:30" ht="14.25" customHeight="1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3:30" ht="14.25" customHeight="1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3:30" ht="14.25" customHeight="1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3:30" ht="14.25" customHeight="1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3:30" ht="14.25" customHeight="1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3:30" ht="14.25" customHeight="1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3:30" ht="14.25" customHeight="1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3:30" ht="14.25" customHeight="1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3:30" ht="14.25" customHeight="1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3:30" ht="14.25" customHeight="1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3:30" ht="14.25" customHeight="1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3:30" ht="14.25" customHeight="1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3:30" ht="14.25" customHeight="1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3:30" ht="14.25" customHeight="1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3:30" ht="14.25" customHeight="1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3:30" ht="14.25" customHeight="1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3:30" ht="14.25" customHeight="1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3:30" ht="14.25" customHeight="1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3:30" ht="14.25" customHeight="1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3:30" ht="14.25" customHeight="1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3:30" ht="14.25" customHeight="1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3:30" ht="14.25" customHeight="1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3:30" ht="14.25" customHeight="1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3:30" ht="14.25" customHeight="1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3:30" ht="14.25" customHeight="1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3:30" ht="14.25" customHeight="1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3:30" ht="14.25" customHeight="1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3:30" ht="14.25" customHeight="1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3:30" ht="14.25" customHeight="1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3:30" ht="14.25" customHeight="1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3:30" ht="14.25" customHeight="1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3:30" ht="14.25" customHeight="1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3:30" ht="14.25" customHeight="1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3:30" ht="14.25" customHeight="1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3:30" ht="14.25" customHeight="1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3:30" ht="14.25" customHeight="1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3:30" ht="14.25" customHeight="1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3:30" ht="14.25" customHeight="1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3:30" ht="14.25" customHeight="1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3:30" ht="14.25" customHeight="1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3:30" ht="14.25" customHeight="1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3:30" ht="14.25" customHeight="1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3:30" ht="14.25" customHeight="1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3:30" ht="14.25" customHeight="1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3:30" ht="14.25" customHeight="1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3:30" ht="14.25" customHeight="1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3:30" ht="14.25" customHeight="1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3:30" ht="14.25" customHeight="1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3:30" ht="14.25" customHeight="1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3:30" ht="14.25" customHeight="1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3:30" ht="14.25" customHeight="1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3:30" ht="14.25" customHeight="1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3:30" ht="14.25" customHeight="1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3:30" ht="14.25" customHeight="1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3:30" ht="14.25" customHeight="1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3:30" ht="14.25" customHeight="1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3:30" ht="14.25" customHeight="1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3:30" ht="14.25" customHeight="1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3:30" ht="14.25" customHeight="1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3:30" ht="14.25" customHeight="1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3:30" ht="14.25" customHeight="1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3:30" ht="14.25" customHeight="1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3:30" ht="14.25" customHeight="1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3:30" ht="14.25" customHeight="1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3:30" ht="14.25" customHeight="1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3:30" ht="14.25" customHeight="1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3:30" ht="14.25" customHeight="1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3:30" ht="14.25" customHeight="1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3:30" ht="14.25" customHeight="1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3:30" ht="14.25" customHeight="1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3:30" ht="14.25" customHeight="1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3:30" ht="14.25" customHeight="1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3:30" ht="14.25" customHeight="1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3:30" ht="14.25" customHeight="1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3:30" ht="14.25" customHeight="1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3:30" ht="14.25" customHeight="1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3:30" ht="14.25" customHeight="1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3:30" ht="14.25" customHeight="1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3:30" ht="14.25" customHeight="1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3:30" ht="14.25" customHeight="1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3:30" ht="14.25" customHeight="1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3:30" ht="14.25" customHeight="1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3:30" ht="14.25" customHeight="1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3:30" ht="14.25" customHeight="1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3:30" ht="14.25" customHeight="1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3:30" ht="14.25" customHeight="1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3:30" ht="14.25" customHeight="1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3:30" ht="14.25" customHeight="1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3:30" ht="14.25" customHeight="1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3:30" ht="14.25" customHeight="1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3:30" ht="14.25" customHeight="1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3:30" ht="14.25" customHeight="1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3:30" ht="14.25" customHeight="1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3:30" ht="14.25" customHeight="1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3:30" ht="14.25" customHeight="1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3:30" ht="14.25" customHeight="1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3:30" ht="14.25" customHeight="1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3:30" ht="14.25" customHeight="1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3:30" ht="14.25" customHeight="1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3:30" ht="14.25" customHeight="1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3:30" ht="14.25" customHeight="1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3:30" ht="14.25" customHeight="1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3:30" ht="14.25" customHeight="1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3:30" ht="14.25" customHeight="1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3:30" ht="14.25" customHeight="1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3:30" ht="14.25" customHeight="1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3:30" ht="14.25" customHeight="1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3:30" ht="14.25" customHeight="1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3:30" ht="14.25" customHeight="1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3:30" ht="14.25" customHeight="1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3:30" ht="14.25" customHeight="1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3:30" ht="14.25" customHeight="1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3:30" ht="14.25" customHeight="1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3:30" ht="14.25" customHeight="1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3:30" ht="14.25" customHeight="1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3:30" ht="14.25" customHeight="1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3:30" ht="14.25" customHeight="1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3:30" ht="14.25" customHeight="1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3:30" ht="14.25" customHeight="1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3:30" ht="14.25" customHeight="1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3:30" ht="14.25" customHeight="1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3:30" ht="14.25" customHeight="1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3:30" ht="14.25" customHeight="1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3:30" ht="14.25" customHeight="1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3:30" ht="14.25" customHeight="1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3:30" ht="14.25" customHeight="1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3:30" ht="14.25" customHeight="1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3:30" ht="14.25" customHeight="1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3:30" ht="14.25" customHeight="1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3:30" ht="14.25" customHeight="1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3:30" ht="14.25" customHeight="1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3:30" ht="14.25" customHeight="1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3:30" ht="14.25" customHeight="1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3:30" ht="14.25" customHeight="1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3:30" ht="14.25" customHeight="1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3:30" ht="14.25" customHeight="1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3:30" ht="14.25" customHeight="1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3:30" ht="14.25" customHeight="1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3:30" ht="14.25" customHeight="1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3:30" ht="14.25" customHeight="1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3:30" ht="14.25" customHeight="1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3:30" ht="14.25" customHeight="1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3:30" ht="14.25" customHeight="1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3:30" ht="14.25" customHeight="1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3:30" ht="14.25" customHeight="1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3:30" ht="14.25" customHeight="1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3:30" ht="14.25" customHeight="1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3:30" ht="14.25" customHeight="1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3:30" ht="14.25" customHeight="1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3:30" ht="14.25" customHeight="1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3:30" ht="14.25" customHeight="1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3:30" ht="14.25" customHeight="1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3:30" ht="14.25" customHeight="1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3:30" ht="14.25" customHeight="1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3:30" ht="14.25" customHeight="1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3:30" ht="14.25" customHeight="1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3:30" ht="14.25" customHeight="1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3:30" ht="14.25" customHeight="1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3:30" ht="14.25" customHeight="1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3:30" ht="14.25" customHeight="1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3:30" ht="14.25" customHeight="1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3:30" ht="14.25" customHeight="1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3:30" ht="14.25" customHeight="1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3:30" ht="14.25" customHeight="1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3:30" ht="14.25" customHeight="1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3:30" ht="14.25" customHeight="1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3:30" ht="14.25" customHeight="1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3:30" ht="14.25" customHeight="1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3:30" ht="14.25" customHeight="1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3:30" ht="14.25" customHeight="1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3:30" ht="14.25" customHeight="1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3:30" ht="14.25" customHeight="1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3:30" ht="14.25" customHeight="1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3:30" ht="14.25" customHeight="1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3:30" ht="14.25" customHeight="1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3:30" ht="14.25" customHeight="1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3:30" ht="14.25" customHeight="1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3:30" ht="14.25" customHeight="1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3:30" ht="14.25" customHeight="1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3:30" ht="14.25" customHeight="1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3:30" ht="14.25" customHeight="1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3:30" ht="14.25" customHeight="1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3:30" ht="14.25" customHeight="1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3:30" ht="14.25" customHeight="1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3:30" ht="14.25" customHeight="1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3:30" ht="14.25" customHeight="1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3:30" ht="14.25" customHeight="1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3:30" ht="14.25" customHeight="1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3:30" ht="14.25" customHeight="1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3:30" ht="14.25" customHeight="1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3:30" ht="14.25" customHeight="1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3:30" ht="14.25" customHeight="1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3:30" ht="14.25" customHeight="1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3:30" ht="14.25" customHeight="1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3:30" ht="14.25" customHeight="1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3:30" ht="14.25" customHeight="1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3:30" ht="14.25" customHeight="1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3:30" ht="14.25" customHeight="1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3:30" ht="14.25" customHeight="1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3:30" ht="14.25" customHeight="1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3:30" ht="14.25" customHeight="1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3:30" ht="14.25" customHeight="1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3:30" ht="14.25" customHeight="1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3:30" ht="14.25" customHeight="1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3:30" ht="14.25" customHeight="1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3:30" ht="14.25" customHeight="1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3:30" ht="14.25" customHeight="1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3:30" ht="14.25" customHeight="1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3:30" ht="14.25" customHeight="1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3:30" ht="14.25" customHeight="1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3:30" ht="14.25" customHeight="1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3:30" ht="14.25" customHeight="1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3:30" ht="14.25" customHeight="1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3:30" ht="14.25" customHeight="1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3:30" ht="14.25" customHeight="1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3:30" ht="14.25" customHeight="1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3:30" ht="14.25" customHeight="1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3:30" ht="14.25" customHeight="1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3:30" ht="14.25" customHeight="1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3:30" ht="14.25" customHeight="1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3:30" ht="14.25" customHeight="1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3:30" ht="14.25" customHeight="1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3:30" ht="14.25" customHeight="1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3:30" ht="14.25" customHeight="1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3:30" ht="14.25" customHeight="1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3:30" ht="14.25" customHeight="1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3:30" ht="14.25" customHeight="1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3:30" ht="14.25" customHeight="1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3:30" ht="14.25" customHeight="1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3:30" ht="14.25" customHeight="1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3:30" ht="14.25" customHeight="1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3:30" ht="14.25" customHeight="1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3:30" ht="14.25" customHeight="1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3:30" ht="14.25" customHeight="1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3:30" ht="14.25" customHeight="1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3:30" ht="14.25" customHeight="1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3:30" ht="14.25" customHeight="1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3:30" ht="14.25" customHeight="1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3:30" ht="14.25" customHeight="1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3:30" ht="14.25" customHeight="1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3:30" ht="14.25" customHeight="1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3:30" ht="14.25" customHeight="1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3:30" ht="14.25" customHeight="1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3:30" ht="14.25" customHeight="1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3:30" ht="14.25" customHeight="1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3:30" ht="14.25" customHeight="1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3:30" ht="14.25" customHeight="1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3:30" ht="14.25" customHeight="1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3:30" ht="14.25" customHeight="1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3:30" ht="14.25" customHeight="1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3:30" ht="14.25" customHeight="1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3:30" ht="14.25" customHeight="1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3:30" ht="14.25" customHeight="1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3:30" ht="14.25" customHeight="1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3:30" ht="14.25" customHeight="1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3:30" ht="14.25" customHeight="1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3:30" ht="14.25" customHeight="1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3:30" ht="14.25" customHeight="1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3:30" ht="14.25" customHeight="1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3:30" ht="14.25" customHeight="1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3:30" ht="14.25" customHeight="1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3:30" ht="14.25" customHeight="1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3:30" ht="14.25" customHeight="1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3:30" ht="14.25" customHeight="1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3:30" ht="14.25" customHeight="1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3:30" ht="14.25" customHeight="1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3:30" ht="14.25" customHeight="1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3:30" ht="14.25" customHeight="1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3:30" ht="14.25" customHeight="1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3:30" ht="14.25" customHeight="1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3:30" ht="14.25" customHeight="1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3:30" ht="14.25" customHeight="1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3:30" ht="14.25" customHeight="1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3:30" ht="14.25" customHeight="1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3:30" ht="14.25" customHeight="1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3:30" ht="14.25" customHeight="1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3:30" ht="14.25" customHeight="1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3:30" ht="14.25" customHeight="1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3:30" ht="14.25" customHeight="1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3:30" ht="14.25" customHeight="1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3:30" ht="14.25" customHeight="1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3:30" ht="14.25" customHeight="1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3:30" ht="14.25" customHeight="1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3:30" ht="14.25" customHeight="1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3:30" ht="14.25" customHeight="1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3:30" ht="14.25" customHeight="1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3:30" ht="14.25" customHeight="1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3:30" ht="14.25" customHeight="1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3:30" ht="14.25" customHeight="1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3:30" ht="14.25" customHeight="1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3:30" ht="14.25" customHeight="1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3:30" ht="14.25" customHeight="1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3:30" ht="14.25" customHeight="1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3:30" ht="14.25" customHeight="1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3:30" ht="14.25" customHeight="1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3:30" ht="14.25" customHeight="1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3:30" ht="14.25" customHeight="1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3:30" ht="14.25" customHeight="1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3:30" ht="14.25" customHeight="1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3:30" ht="14.25" customHeight="1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3:30" ht="14.25" customHeight="1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3:30" ht="14.25" customHeight="1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3:30" ht="14.25" customHeight="1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3:30" ht="14.25" customHeight="1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3:30" ht="14.25" customHeight="1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3:30" ht="14.25" customHeight="1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3:30" ht="14.25" customHeight="1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3:30" ht="14.25" customHeight="1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3:30" ht="14.25" customHeight="1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3:30" ht="14.25" customHeight="1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3:30" ht="14.25" customHeight="1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3:30" ht="14.25" customHeight="1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">
    <mergeCell ref="A5:A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2022-06-03T19:03:28Z</dcterms:created>
  <dcterms:modified xsi:type="dcterms:W3CDTF">2023-02-18T02:48:24Z</dcterms:modified>
</cp:coreProperties>
</file>